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S25" i="4" l="1"/>
  <c r="T25" i="4"/>
  <c r="U25" i="4" l="1"/>
  <c r="S8" i="4"/>
  <c r="T8" i="4"/>
  <c r="U8" i="4" l="1"/>
  <c r="T38" i="4"/>
  <c r="S38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39" i="4"/>
  <c r="T39" i="4"/>
  <c r="S35" i="4"/>
  <c r="T35" i="4"/>
  <c r="S13" i="4"/>
  <c r="T13" i="4"/>
  <c r="S24" i="4"/>
  <c r="T24" i="4"/>
  <c r="V24" i="4"/>
  <c r="S26" i="4"/>
  <c r="T26" i="4"/>
  <c r="V26" i="4"/>
  <c r="S27" i="4"/>
  <c r="T27" i="4"/>
  <c r="V27" i="4"/>
  <c r="S28" i="4"/>
  <c r="T28" i="4"/>
  <c r="V28" i="4"/>
  <c r="S16" i="4"/>
  <c r="T16" i="4"/>
  <c r="V16" i="4"/>
  <c r="S17" i="4"/>
  <c r="T17" i="4"/>
  <c r="V17" i="4"/>
  <c r="S18" i="4"/>
  <c r="T18" i="4"/>
  <c r="V18" i="4"/>
  <c r="S19" i="4"/>
  <c r="T19" i="4"/>
  <c r="V19" i="4"/>
  <c r="S20" i="4"/>
  <c r="T20" i="4"/>
  <c r="V20" i="4"/>
  <c r="S21" i="4"/>
  <c r="T21" i="4"/>
  <c r="V21" i="4"/>
  <c r="S22" i="4"/>
  <c r="T22" i="4"/>
  <c r="V22" i="4"/>
  <c r="S23" i="4"/>
  <c r="T23" i="4"/>
  <c r="V23" i="4"/>
  <c r="U39" i="4" l="1"/>
  <c r="U62" i="4"/>
  <c r="U60" i="4"/>
  <c r="U54" i="4"/>
  <c r="U52" i="4"/>
  <c r="U46" i="4"/>
  <c r="U44" i="4"/>
  <c r="U20" i="4"/>
  <c r="X20" i="4" s="1"/>
  <c r="U16" i="4"/>
  <c r="X16" i="4" s="1"/>
  <c r="U21" i="4"/>
  <c r="X21" i="4" s="1"/>
  <c r="U17" i="4"/>
  <c r="X17" i="4" s="1"/>
  <c r="U23" i="4"/>
  <c r="X23" i="4" s="1"/>
  <c r="U18" i="4"/>
  <c r="W18" i="4" s="1"/>
  <c r="U35" i="4"/>
  <c r="U58" i="4"/>
  <c r="U56" i="4"/>
  <c r="U42" i="4"/>
  <c r="U40" i="4"/>
  <c r="U22" i="4"/>
  <c r="X22" i="4" s="1"/>
  <c r="U19" i="4"/>
  <c r="X19" i="4" s="1"/>
  <c r="U66" i="4"/>
  <c r="U64" i="4"/>
  <c r="U50" i="4"/>
  <c r="U48" i="4"/>
  <c r="X18" i="4"/>
  <c r="W16" i="4"/>
  <c r="U27" i="4"/>
  <c r="W27" i="4" s="1"/>
  <c r="U24" i="4"/>
  <c r="X24" i="4" s="1"/>
  <c r="U13" i="4"/>
  <c r="U67" i="4"/>
  <c r="U63" i="4"/>
  <c r="U59" i="4"/>
  <c r="U55" i="4"/>
  <c r="U51" i="4"/>
  <c r="U47" i="4"/>
  <c r="U43" i="4"/>
  <c r="U28" i="4"/>
  <c r="W28" i="4" s="1"/>
  <c r="U26" i="4"/>
  <c r="W26" i="4" s="1"/>
  <c r="U65" i="4"/>
  <c r="U61" i="4"/>
  <c r="U57" i="4"/>
  <c r="U53" i="4"/>
  <c r="U49" i="4"/>
  <c r="U45" i="4"/>
  <c r="U41" i="4"/>
  <c r="S7" i="4"/>
  <c r="T7" i="4"/>
  <c r="V7" i="4"/>
  <c r="W20" i="4" l="1"/>
  <c r="W23" i="4"/>
  <c r="W17" i="4"/>
  <c r="W21" i="4"/>
  <c r="X27" i="4"/>
  <c r="W24" i="4"/>
  <c r="X28" i="4"/>
  <c r="W22" i="4"/>
  <c r="W19" i="4"/>
  <c r="X26" i="4"/>
  <c r="U7" i="4"/>
  <c r="W7" i="4" s="1"/>
  <c r="X7" i="4" l="1"/>
  <c r="V65" i="4"/>
  <c r="V63" i="4"/>
  <c r="V61" i="4"/>
  <c r="V59" i="4"/>
  <c r="V58" i="4"/>
  <c r="V55" i="4"/>
  <c r="V54" i="4"/>
  <c r="V53" i="4"/>
  <c r="V52" i="4"/>
  <c r="V48" i="4"/>
  <c r="V45" i="4"/>
  <c r="V40" i="4"/>
  <c r="V38" i="4"/>
  <c r="S37" i="4"/>
  <c r="T37" i="4"/>
  <c r="T36" i="4"/>
  <c r="S36" i="4"/>
  <c r="S34" i="4"/>
  <c r="T34" i="4"/>
  <c r="V34" i="4"/>
  <c r="S33" i="4"/>
  <c r="T33" i="4"/>
  <c r="S32" i="4"/>
  <c r="T32" i="4"/>
  <c r="S31" i="4"/>
  <c r="T31" i="4"/>
  <c r="S30" i="4"/>
  <c r="T30" i="4"/>
  <c r="V30" i="4"/>
  <c r="S29" i="4"/>
  <c r="T29" i="4"/>
  <c r="S15" i="4"/>
  <c r="T15" i="4"/>
  <c r="S14" i="4"/>
  <c r="T14" i="4"/>
  <c r="V14" i="4"/>
  <c r="S12" i="4"/>
  <c r="T12" i="4"/>
  <c r="S11" i="4"/>
  <c r="T11" i="4"/>
  <c r="S10" i="4"/>
  <c r="T10" i="4"/>
  <c r="S9" i="4"/>
  <c r="T9" i="4"/>
  <c r="V9" i="4" l="1"/>
  <c r="V10" i="4"/>
  <c r="V11" i="4"/>
  <c r="V12" i="4"/>
  <c r="V41" i="4"/>
  <c r="V42" i="4"/>
  <c r="V46" i="4"/>
  <c r="V56" i="4"/>
  <c r="W65" i="4"/>
  <c r="U29" i="4"/>
  <c r="X29" i="4" s="1"/>
  <c r="U32" i="4"/>
  <c r="X32" i="4" s="1"/>
  <c r="U33" i="4"/>
  <c r="X33" i="4" s="1"/>
  <c r="V36" i="4"/>
  <c r="U36" i="4"/>
  <c r="X36" i="4" s="1"/>
  <c r="V37" i="4"/>
  <c r="X44" i="4"/>
  <c r="X47" i="4"/>
  <c r="V49" i="4"/>
  <c r="V50" i="4"/>
  <c r="U30" i="4"/>
  <c r="X30" i="4" s="1"/>
  <c r="U31" i="4"/>
  <c r="X31" i="4" s="1"/>
  <c r="U38" i="4"/>
  <c r="W38" i="4" s="1"/>
  <c r="X40" i="4"/>
  <c r="X41" i="4"/>
  <c r="X42" i="4"/>
  <c r="X46" i="4"/>
  <c r="X52" i="4"/>
  <c r="X56" i="4"/>
  <c r="X58" i="4"/>
  <c r="X61" i="4"/>
  <c r="V62" i="4"/>
  <c r="U9" i="4"/>
  <c r="X9" i="4" s="1"/>
  <c r="U10" i="4"/>
  <c r="X10" i="4" s="1"/>
  <c r="U11" i="4"/>
  <c r="U12" i="4"/>
  <c r="X12" i="4" s="1"/>
  <c r="V15" i="4"/>
  <c r="V29" i="4"/>
  <c r="V31" i="4"/>
  <c r="V32" i="4"/>
  <c r="V33" i="4"/>
  <c r="V44" i="4"/>
  <c r="V47" i="4"/>
  <c r="U14" i="4"/>
  <c r="U15" i="4"/>
  <c r="U34" i="4"/>
  <c r="U37" i="4"/>
  <c r="W31" i="4" l="1"/>
  <c r="W40" i="4"/>
  <c r="W58" i="4"/>
  <c r="W61" i="4"/>
  <c r="W30" i="4"/>
  <c r="W47" i="4"/>
  <c r="W52" i="4"/>
  <c r="W56" i="4"/>
  <c r="W44" i="4"/>
  <c r="W29" i="4"/>
  <c r="X38" i="4"/>
  <c r="W46" i="4"/>
  <c r="W11" i="4"/>
  <c r="W42" i="4"/>
  <c r="X11" i="4"/>
  <c r="W9" i="4"/>
  <c r="W10" i="4"/>
  <c r="W36" i="4"/>
  <c r="X65" i="4"/>
  <c r="W32" i="4"/>
  <c r="W41" i="4"/>
  <c r="W12" i="4"/>
  <c r="W33" i="4"/>
  <c r="X63" i="4"/>
  <c r="W63" i="4"/>
  <c r="W54" i="4"/>
  <c r="X54" i="4"/>
  <c r="X53" i="4"/>
  <c r="W53" i="4"/>
  <c r="W49" i="4"/>
  <c r="X49" i="4"/>
  <c r="W45" i="4"/>
  <c r="X45" i="4"/>
  <c r="X14" i="4"/>
  <c r="W14" i="4"/>
  <c r="W62" i="4"/>
  <c r="X62" i="4"/>
  <c r="X59" i="4"/>
  <c r="W59" i="4"/>
  <c r="W55" i="4"/>
  <c r="X55" i="4"/>
  <c r="X50" i="4"/>
  <c r="W50" i="4"/>
  <c r="X48" i="4"/>
  <c r="W48" i="4"/>
  <c r="W37" i="4"/>
  <c r="X37" i="4"/>
  <c r="W34" i="4"/>
  <c r="X34" i="4"/>
  <c r="W15" i="4"/>
  <c r="X15" i="4"/>
</calcChain>
</file>

<file path=xl/sharedStrings.xml><?xml version="1.0" encoding="utf-8"?>
<sst xmlns="http://schemas.openxmlformats.org/spreadsheetml/2006/main" count="149" uniqueCount="94">
  <si>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</si>
  <si>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</si>
  <si>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</si>
  <si>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</si>
  <si>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</si>
  <si>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</si>
  <si>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</si>
  <si>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</si>
  <si>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</si>
  <si>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</si>
  <si>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</si>
  <si>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</si>
  <si>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</si>
  <si>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40 лет Победы, 1</t>
  </si>
  <si>
    <t>блочный</t>
  </si>
  <si>
    <t>кирпич.</t>
  </si>
  <si>
    <t>40 лет Победы, 3</t>
  </si>
  <si>
    <t>40 лет Победы, 5</t>
  </si>
  <si>
    <t>40 лет Победы, 7</t>
  </si>
  <si>
    <t>40 лет Победы, 9</t>
  </si>
  <si>
    <t>40 лет Победы, 18</t>
  </si>
  <si>
    <t>Буряка, 1</t>
  </si>
  <si>
    <t>Буряка, 14</t>
  </si>
  <si>
    <t>Геологов, 9</t>
  </si>
  <si>
    <t>Геологов, 13</t>
  </si>
  <si>
    <t>Железнодорожная, 11 А</t>
  </si>
  <si>
    <t>Железнодорожная, 19А</t>
  </si>
  <si>
    <t>Железнодорожная, 21А</t>
  </si>
  <si>
    <t>Железнодорожная, 29</t>
  </si>
  <si>
    <t>Железнодорожная, 31</t>
  </si>
  <si>
    <t>к/панель</t>
  </si>
  <si>
    <t>Железнодорожная, 35</t>
  </si>
  <si>
    <t>Железнодорожная, 37(1-30), 37(31-46)</t>
  </si>
  <si>
    <t>Железнодорожная, 45</t>
  </si>
  <si>
    <t>Кирова,8</t>
  </si>
  <si>
    <t>Кирова, 8А</t>
  </si>
  <si>
    <t>Кирова, 10</t>
  </si>
  <si>
    <t>Ленина, 12</t>
  </si>
  <si>
    <t>к/панельный</t>
  </si>
  <si>
    <t>Ленина, 30/1 (кв.1-12),30/2 (кв.13-24)</t>
  </si>
  <si>
    <t>Механизаторов, 1</t>
  </si>
  <si>
    <t>Механизаторов, 3</t>
  </si>
  <si>
    <t>Механизаторов, 5</t>
  </si>
  <si>
    <t>Механизаторов, 7 (кв 1-6),(кв 7-12)</t>
  </si>
  <si>
    <t>Механизаторов, 8</t>
  </si>
  <si>
    <t>Механизаторов, 12</t>
  </si>
  <si>
    <t xml:space="preserve">Механизаторов, 19А </t>
  </si>
  <si>
    <t>Механизаторов, 22 (кв1-54), 22 (кв55-75)</t>
  </si>
  <si>
    <t>Механизаторов, 24</t>
  </si>
  <si>
    <t>Мира, 4</t>
  </si>
  <si>
    <t>Мира, 9/1 (кв. 1-32)</t>
  </si>
  <si>
    <t>Мира, 9/2 (кв. 33-81)</t>
  </si>
  <si>
    <t>Мира, 14</t>
  </si>
  <si>
    <t>Мира, 16</t>
  </si>
  <si>
    <t>Мира, 18</t>
  </si>
  <si>
    <t>Мира, 18/3</t>
  </si>
  <si>
    <t>41 лет Победы, 9А</t>
  </si>
  <si>
    <t>Буряка, 1А</t>
  </si>
  <si>
    <t>Буряка, 3</t>
  </si>
  <si>
    <t>Буряка 3А</t>
  </si>
  <si>
    <t>Буряка, 3Б</t>
  </si>
  <si>
    <t>Буряка,5</t>
  </si>
  <si>
    <t>Буряка 7А</t>
  </si>
  <si>
    <t>Буряка, 7Б</t>
  </si>
  <si>
    <t>Буряка, 12</t>
  </si>
  <si>
    <t>Геологов, 7</t>
  </si>
  <si>
    <t>Геологов, 11</t>
  </si>
  <si>
    <t>Железнодорожная, 33</t>
  </si>
  <si>
    <t>Ленина, 10</t>
  </si>
  <si>
    <t>Мира, 8</t>
  </si>
  <si>
    <t>Мира, 10</t>
  </si>
  <si>
    <t>Мира, 18/1</t>
  </si>
  <si>
    <t>40 Лет Победы,2</t>
  </si>
  <si>
    <t>Механизаторов, 9А</t>
  </si>
  <si>
    <t>Октябрьская, 6А</t>
  </si>
  <si>
    <t>Калинина, 23/1</t>
  </si>
  <si>
    <t>панел.</t>
  </si>
  <si>
    <t>Спортивная, 37А</t>
  </si>
  <si>
    <t>ж/блочн.</t>
  </si>
  <si>
    <t xml:space="preserve">июнь с 23.05.20 по </t>
  </si>
  <si>
    <t>Гастелло,13А,</t>
  </si>
  <si>
    <t>СВОД Гкал по показаниям теплосчетчиков за 2021-2022гг.(полностью с дома) ООО "Южное ЖЭУ"</t>
  </si>
  <si>
    <t xml:space="preserve"> 2021-2022гг.</t>
  </si>
  <si>
    <t>сентябрь с 08.09.21 по 22.09.21г.</t>
  </si>
  <si>
    <t>январь с 21.12.21 по 20.01.22</t>
  </si>
  <si>
    <t>2021г сентябрь-декабрь</t>
  </si>
  <si>
    <t>2022г январь-июнь</t>
  </si>
  <si>
    <t>октябрь с 23.09.21 по 21.10.21г.</t>
  </si>
  <si>
    <t>ноябрь с 22.10.21 по 21.11.21г.</t>
  </si>
  <si>
    <t>декабрь с 22.11.21 по 20.12.21г.</t>
  </si>
  <si>
    <t>февраль с 21.01.22 по 19.02.22</t>
  </si>
  <si>
    <t>март с 20.02.22 по 22.03.22</t>
  </si>
  <si>
    <t>апрель с 23.03.22 по 21.04.22</t>
  </si>
  <si>
    <t>май с 22.04.22 по 22.05.22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</si>
</sst>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11" fillId="0" borderId="0"/>
    <xf numFmtId="0" fontId="6" fillId="0" borderId="0"/>
  </cellStyleXfs>
  <cellXfs count="119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4" fontId="4" fillId="0" borderId="18" xfId="5" applyNumberFormat="1" applyFont="1" applyFill="1" applyBorder="1" applyAlignment="1">
      <alignment horizontal="center" vertical="center"/>
    </xf>
    <xf numFmtId="4" fontId="9" fillId="0" borderId="18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" fillId="0" borderId="0" xfId="1" applyNumberFormat="1"/>
    <xf numFmtId="0" fontId="14" fillId="0" borderId="0" xfId="1" applyFont="1"/>
    <xf numFmtId="0" fontId="1" fillId="0" borderId="0" xfId="1" applyFill="1"/>
    <xf numFmtId="1" fontId="4" fillId="0" borderId="0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0" borderId="23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" fillId="4" borderId="0" xfId="1" applyFill="1"/>
    <xf numFmtId="0" fontId="9" fillId="0" borderId="18" xfId="1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1" applyBorder="1"/>
    <xf numFmtId="4" fontId="9" fillId="0" borderId="7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4" fontId="7" fillId="4" borderId="7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center" vertical="center"/>
    </xf>
    <xf numFmtId="0" fontId="1" fillId="0" borderId="19" xfId="1" applyBorder="1"/>
    <xf numFmtId="0" fontId="13" fillId="0" borderId="19" xfId="1" applyFont="1" applyBorder="1" applyAlignment="1">
      <alignment horizontal="center"/>
    </xf>
    <xf numFmtId="0" fontId="13" fillId="0" borderId="19" xfId="1" applyFont="1" applyBorder="1"/>
    <xf numFmtId="0" fontId="1" fillId="0" borderId="1" xfId="1" applyBorder="1" applyAlignment="1">
      <alignment horizontal="center" vertical="center"/>
    </xf>
    <xf numFmtId="165" fontId="17" fillId="0" borderId="1" xfId="1" applyNumberFormat="1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9" xfId="1" applyBorder="1" applyAlignment="1">
      <alignment horizontal="center"/>
    </xf>
    <xf numFmtId="164" fontId="1" fillId="0" borderId="0" xfId="1" applyNumberFormat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 vertical="center"/>
    </xf>
    <xf numFmtId="4" fontId="12" fillId="0" borderId="19" xfId="1" applyNumberFormat="1" applyFont="1" applyBorder="1" applyAlignment="1">
      <alignment vertical="center"/>
    </xf>
    <xf numFmtId="4" fontId="10" fillId="0" borderId="19" xfId="1" applyNumberFormat="1" applyFont="1" applyBorder="1" applyAlignment="1">
      <alignment horizontal="center" vertical="center"/>
    </xf>
    <xf numFmtId="0" fontId="10" fillId="0" borderId="19" xfId="1" applyFont="1" applyBorder="1" applyAlignment="1">
      <alignment horizontal="center"/>
    </xf>
    <xf numFmtId="0" fontId="10" fillId="0" borderId="19" xfId="1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1" xfId="1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2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3" xfId="6"/>
    <cellStyle name="Обычный_жилфонд ЛПУ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71"/>
  <sheetViews>
    <sheetView tabSelected="1" topLeftCell="B1" zoomScale="80" zoomScaleNormal="80" workbookViewId="0">
      <pane xSplit="19515" ySplit="1950" topLeftCell="A34" activePane="bottomLeft"/>
      <selection activeCell="R4" sqref="R4"/>
      <selection pane="topRight" activeCell="W17" sqref="W17"/>
      <selection pane="bottomLeft" activeCell="L7" sqref="L7:L67"/>
      <selection pane="bottomRight" activeCell="U73" sqref="U73"/>
    </sheetView>
  </sheetViews>
  <sheetFormatPr defaultRowHeight="12.75" x14ac:dyDescent="0.2"/>
  <cols>
    <col min="1" max="1" width="5.85546875" style="51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5703125" style="4" customWidth="1"/>
    <col min="7" max="7" width="10.140625" style="4" customWidth="1"/>
    <col min="8" max="8" width="10.7109375" style="4" customWidth="1"/>
    <col min="9" max="9" width="8.42578125" style="44" customWidth="1"/>
    <col min="10" max="10" width="9.710937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7109375" style="4" customWidth="1"/>
    <col min="16" max="16" width="10" style="4" customWidth="1"/>
    <col min="17" max="17" width="9.5703125" style="4" customWidth="1"/>
    <col min="18" max="18" width="8.28515625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hidden="1" customWidth="1"/>
    <col min="23" max="23" width="9.140625" style="4" hidden="1" customWidth="1"/>
    <col min="24" max="24" width="9.42578125" style="4" hidden="1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103" t="s">
        <v>81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104" t="s">
        <v>0</v>
      </c>
      <c r="B2" s="105" t="s">
        <v>1</v>
      </c>
      <c r="C2" s="106" t="s">
        <v>2</v>
      </c>
      <c r="D2" s="107" t="s">
        <v>3</v>
      </c>
      <c r="E2" s="106" t="s">
        <v>4</v>
      </c>
      <c r="F2" s="110" t="s">
        <v>5</v>
      </c>
      <c r="G2" s="111" t="s">
        <v>6</v>
      </c>
      <c r="H2" s="114" t="s">
        <v>7</v>
      </c>
      <c r="I2" s="116" t="s">
        <v>8</v>
      </c>
      <c r="J2" s="117"/>
      <c r="K2" s="117"/>
      <c r="L2" s="117"/>
      <c r="M2" s="117"/>
      <c r="N2" s="117"/>
      <c r="O2" s="117"/>
      <c r="P2" s="117"/>
      <c r="Q2" s="117"/>
      <c r="R2" s="118"/>
      <c r="S2" s="99" t="s">
        <v>85</v>
      </c>
      <c r="T2" s="99" t="s">
        <v>86</v>
      </c>
      <c r="U2" s="99" t="s">
        <v>9</v>
      </c>
      <c r="V2" s="101" t="s">
        <v>10</v>
      </c>
      <c r="W2" s="101" t="s">
        <v>11</v>
      </c>
      <c r="X2" s="102" t="s">
        <v>12</v>
      </c>
      <c r="Y2" s="2"/>
      <c r="Z2" s="93"/>
      <c r="AA2" s="93"/>
      <c r="AB2" s="9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104"/>
      <c r="B3" s="105"/>
      <c r="C3" s="106"/>
      <c r="D3" s="108"/>
      <c r="E3" s="106"/>
      <c r="F3" s="110"/>
      <c r="G3" s="112"/>
      <c r="H3" s="114"/>
      <c r="I3" s="94" t="s">
        <v>82</v>
      </c>
      <c r="J3" s="95"/>
      <c r="K3" s="95"/>
      <c r="L3" s="95"/>
      <c r="M3" s="95"/>
      <c r="N3" s="95"/>
      <c r="O3" s="95"/>
      <c r="P3" s="95"/>
      <c r="Q3" s="95"/>
      <c r="R3" s="96"/>
      <c r="S3" s="99"/>
      <c r="T3" s="99"/>
      <c r="U3" s="99"/>
      <c r="V3" s="101"/>
      <c r="W3" s="101"/>
      <c r="X3" s="102"/>
      <c r="Y3" s="2"/>
      <c r="Z3" s="93"/>
      <c r="AA3" s="93"/>
      <c r="AB3" s="9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51.75" customHeight="1" x14ac:dyDescent="0.2">
      <c r="A4" s="104"/>
      <c r="B4" s="105"/>
      <c r="C4" s="106"/>
      <c r="D4" s="109"/>
      <c r="E4" s="106"/>
      <c r="F4" s="110"/>
      <c r="G4" s="113"/>
      <c r="H4" s="115"/>
      <c r="I4" s="5" t="s">
        <v>83</v>
      </c>
      <c r="J4" s="5" t="s">
        <v>87</v>
      </c>
      <c r="K4" s="5" t="s">
        <v>88</v>
      </c>
      <c r="L4" s="5" t="s">
        <v>89</v>
      </c>
      <c r="M4" s="5" t="s">
        <v>84</v>
      </c>
      <c r="N4" s="5" t="s">
        <v>90</v>
      </c>
      <c r="O4" s="5" t="s">
        <v>91</v>
      </c>
      <c r="P4" s="5" t="s">
        <v>92</v>
      </c>
      <c r="Q4" s="5" t="s">
        <v>93</v>
      </c>
      <c r="R4" s="5" t="s">
        <v>79</v>
      </c>
      <c r="S4" s="100"/>
      <c r="T4" s="100"/>
      <c r="U4" s="100"/>
      <c r="V4" s="101"/>
      <c r="W4" s="101"/>
      <c r="X4" s="102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48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11">
        <v>8</v>
      </c>
      <c r="I5" s="12">
        <v>9</v>
      </c>
      <c r="J5" s="13">
        <v>10</v>
      </c>
      <c r="K5" s="14">
        <v>11</v>
      </c>
      <c r="L5" s="14">
        <v>12</v>
      </c>
      <c r="M5" s="15">
        <v>13</v>
      </c>
      <c r="N5" s="15">
        <v>14</v>
      </c>
      <c r="O5" s="15">
        <v>15</v>
      </c>
      <c r="P5" s="15">
        <v>16</v>
      </c>
      <c r="Q5" s="8">
        <v>17</v>
      </c>
      <c r="R5" s="8">
        <v>18</v>
      </c>
      <c r="S5" s="8">
        <v>17</v>
      </c>
      <c r="T5" s="8">
        <v>18</v>
      </c>
      <c r="U5" s="8">
        <v>19</v>
      </c>
      <c r="V5" s="16">
        <v>20</v>
      </c>
      <c r="W5" s="17">
        <v>21</v>
      </c>
      <c r="X5" s="18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x14ac:dyDescent="0.2">
      <c r="A6" s="49"/>
      <c r="B6" s="9"/>
      <c r="C6" s="8"/>
      <c r="D6" s="8"/>
      <c r="E6" s="8"/>
      <c r="F6" s="10"/>
      <c r="G6" s="11"/>
      <c r="H6" s="46"/>
      <c r="I6" s="47"/>
      <c r="J6" s="13"/>
      <c r="K6" s="14"/>
      <c r="L6" s="14"/>
      <c r="M6" s="15"/>
      <c r="N6" s="15"/>
      <c r="O6" s="15"/>
      <c r="P6" s="15"/>
      <c r="Q6" s="8"/>
      <c r="R6" s="8"/>
      <c r="S6" s="8"/>
      <c r="T6" s="8"/>
      <c r="U6" s="8"/>
      <c r="V6" s="45"/>
      <c r="W6" s="17"/>
      <c r="X6" s="18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x14ac:dyDescent="0.2">
      <c r="A7" s="50">
        <v>1</v>
      </c>
      <c r="B7" s="19" t="s">
        <v>13</v>
      </c>
      <c r="C7" s="20">
        <v>1976</v>
      </c>
      <c r="D7" s="20">
        <v>5</v>
      </c>
      <c r="E7" s="20" t="s">
        <v>14</v>
      </c>
      <c r="F7" s="57">
        <v>2606.12</v>
      </c>
      <c r="G7" s="21">
        <v>533.03</v>
      </c>
      <c r="H7" s="22">
        <v>269.2</v>
      </c>
      <c r="I7" s="23">
        <v>20.86</v>
      </c>
      <c r="J7" s="78">
        <v>36.158000000000001</v>
      </c>
      <c r="K7" s="24">
        <v>52.49</v>
      </c>
      <c r="L7" s="24">
        <v>62.692</v>
      </c>
      <c r="M7" s="87"/>
      <c r="N7" s="25"/>
      <c r="O7" s="25"/>
      <c r="P7" s="24"/>
      <c r="Q7" s="24"/>
      <c r="R7" s="26"/>
      <c r="S7" s="27">
        <f>I7+J7+K7+L7</f>
        <v>172.20000000000002</v>
      </c>
      <c r="T7" s="27">
        <f>M7+N7+O7+P7+Q7+R7</f>
        <v>0</v>
      </c>
      <c r="U7" s="18">
        <f>S7+T7</f>
        <v>172.20000000000002</v>
      </c>
      <c r="V7" s="28" t="e">
        <f>(F7+G7)*#REF!*12</f>
        <v>#REF!</v>
      </c>
      <c r="W7" s="29" t="e">
        <f>1-(U7/V7)</f>
        <v>#REF!</v>
      </c>
      <c r="X7" s="18">
        <f>(U7/9)</f>
        <v>19.133333333333336</v>
      </c>
      <c r="Y7" s="2"/>
      <c r="Z7" s="2"/>
      <c r="AA7" s="30"/>
      <c r="AB7" s="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50">
        <v>2</v>
      </c>
      <c r="B8" s="19" t="s">
        <v>72</v>
      </c>
      <c r="C8" s="20">
        <v>1968</v>
      </c>
      <c r="D8" s="20">
        <v>2</v>
      </c>
      <c r="E8" s="20" t="s">
        <v>15</v>
      </c>
      <c r="F8" s="57">
        <v>229.9</v>
      </c>
      <c r="G8" s="21">
        <v>269.5</v>
      </c>
      <c r="H8" s="22">
        <v>25.4</v>
      </c>
      <c r="I8" s="23">
        <v>4.1749999999999998</v>
      </c>
      <c r="J8" s="78">
        <v>8.1660000000000004</v>
      </c>
      <c r="K8" s="24">
        <v>11.64</v>
      </c>
      <c r="L8" s="24">
        <v>13.621</v>
      </c>
      <c r="M8" s="87"/>
      <c r="N8" s="25"/>
      <c r="O8" s="25"/>
      <c r="P8" s="24"/>
      <c r="Q8" s="24"/>
      <c r="R8" s="26"/>
      <c r="S8" s="27">
        <f>I8+J8+K8+L8</f>
        <v>37.602000000000004</v>
      </c>
      <c r="T8" s="27">
        <f>M8+N8+O8+P8+Q8+R8</f>
        <v>0</v>
      </c>
      <c r="U8" s="18">
        <f>S8+T8</f>
        <v>37.602000000000004</v>
      </c>
      <c r="V8" s="28"/>
      <c r="W8" s="29"/>
      <c r="X8" s="18"/>
      <c r="Y8" s="53"/>
      <c r="Z8" s="53"/>
      <c r="AA8" s="30"/>
      <c r="AB8" s="30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50">
        <v>3</v>
      </c>
      <c r="B9" s="19" t="s">
        <v>16</v>
      </c>
      <c r="C9" s="20">
        <v>1978</v>
      </c>
      <c r="D9" s="20">
        <v>5</v>
      </c>
      <c r="E9" s="20" t="s">
        <v>14</v>
      </c>
      <c r="F9" s="57">
        <v>2898.35</v>
      </c>
      <c r="G9" s="21">
        <v>321.2</v>
      </c>
      <c r="H9" s="22">
        <v>274.39999999999998</v>
      </c>
      <c r="I9" s="23">
        <v>11.87</v>
      </c>
      <c r="J9" s="78">
        <v>38.006999999999998</v>
      </c>
      <c r="K9" s="24">
        <v>67.77</v>
      </c>
      <c r="L9" s="24">
        <v>75.884</v>
      </c>
      <c r="M9" s="87"/>
      <c r="N9" s="25"/>
      <c r="O9" s="25"/>
      <c r="P9" s="24"/>
      <c r="Q9" s="24"/>
      <c r="R9" s="26"/>
      <c r="S9" s="27">
        <f t="shared" ref="S9:S37" si="0">I9+J9+K9+L9</f>
        <v>193.53100000000001</v>
      </c>
      <c r="T9" s="27">
        <f t="shared" ref="T9:T36" si="1">M9+N9+O9+P9+Q9+R9</f>
        <v>0</v>
      </c>
      <c r="U9" s="18">
        <f t="shared" ref="U9:U38" si="2">S9+T9</f>
        <v>193.53100000000001</v>
      </c>
      <c r="V9" s="28" t="e">
        <f>(F9+G9)*#REF!*12</f>
        <v>#REF!</v>
      </c>
      <c r="W9" s="29" t="e">
        <f t="shared" ref="W9:W45" si="3">1-(U9/V9)</f>
        <v>#REF!</v>
      </c>
      <c r="X9" s="18">
        <f t="shared" ref="X9:X45" si="4">(U9/9)</f>
        <v>21.503444444444444</v>
      </c>
      <c r="Y9" s="2"/>
      <c r="Z9" s="2"/>
      <c r="AA9" s="30"/>
      <c r="AB9" s="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x14ac:dyDescent="0.2">
      <c r="A10" s="50">
        <v>4</v>
      </c>
      <c r="B10" s="19" t="s">
        <v>17</v>
      </c>
      <c r="C10" s="20">
        <v>1977</v>
      </c>
      <c r="D10" s="20">
        <v>5</v>
      </c>
      <c r="E10" s="20" t="s">
        <v>14</v>
      </c>
      <c r="F10" s="58">
        <v>2916.4</v>
      </c>
      <c r="G10" s="59">
        <v>292.7</v>
      </c>
      <c r="H10" s="22">
        <v>274</v>
      </c>
      <c r="I10" s="23">
        <v>17.315000000000001</v>
      </c>
      <c r="J10" s="78">
        <v>36.11</v>
      </c>
      <c r="K10" s="24">
        <v>51.78</v>
      </c>
      <c r="L10" s="24">
        <v>61.390999999999998</v>
      </c>
      <c r="M10" s="87"/>
      <c r="N10" s="25"/>
      <c r="O10" s="25"/>
      <c r="P10" s="24"/>
      <c r="Q10" s="24"/>
      <c r="R10" s="26"/>
      <c r="S10" s="27">
        <f t="shared" si="0"/>
        <v>166.596</v>
      </c>
      <c r="T10" s="27">
        <f t="shared" si="1"/>
        <v>0</v>
      </c>
      <c r="U10" s="18">
        <f t="shared" si="2"/>
        <v>166.596</v>
      </c>
      <c r="V10" s="31" t="e">
        <f>(F10+G10)*#REF!*12</f>
        <v>#REF!</v>
      </c>
      <c r="W10" s="29" t="e">
        <f t="shared" si="3"/>
        <v>#REF!</v>
      </c>
      <c r="X10" s="18">
        <f t="shared" si="4"/>
        <v>18.510666666666665</v>
      </c>
      <c r="Y10" s="2"/>
      <c r="Z10" s="2"/>
      <c r="AA10" s="30"/>
      <c r="AB10" s="3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x14ac:dyDescent="0.2">
      <c r="A11" s="50">
        <v>5</v>
      </c>
      <c r="B11" s="19" t="s">
        <v>18</v>
      </c>
      <c r="C11" s="20">
        <v>1980</v>
      </c>
      <c r="D11" s="20">
        <v>5</v>
      </c>
      <c r="E11" s="20" t="s">
        <v>14</v>
      </c>
      <c r="F11" s="58">
        <v>3065.95</v>
      </c>
      <c r="G11" s="59">
        <v>133.69999999999999</v>
      </c>
      <c r="H11" s="22">
        <v>283.38</v>
      </c>
      <c r="I11" s="23">
        <v>18.189</v>
      </c>
      <c r="J11" s="78">
        <v>40.722000000000001</v>
      </c>
      <c r="K11" s="24">
        <v>53.082000000000001</v>
      </c>
      <c r="L11" s="24">
        <v>61.796999999999997</v>
      </c>
      <c r="M11" s="87"/>
      <c r="N11" s="25"/>
      <c r="O11" s="25"/>
      <c r="P11" s="24"/>
      <c r="Q11" s="24"/>
      <c r="R11" s="26"/>
      <c r="S11" s="27">
        <f t="shared" si="0"/>
        <v>173.79</v>
      </c>
      <c r="T11" s="27">
        <f t="shared" si="1"/>
        <v>0</v>
      </c>
      <c r="U11" s="18">
        <f t="shared" si="2"/>
        <v>173.79</v>
      </c>
      <c r="V11" s="31" t="e">
        <f>(F11+G11)*#REF!*12</f>
        <v>#REF!</v>
      </c>
      <c r="W11" s="29" t="e">
        <f t="shared" si="3"/>
        <v>#REF!</v>
      </c>
      <c r="X11" s="18">
        <f t="shared" si="4"/>
        <v>19.309999999999999</v>
      </c>
      <c r="Y11" s="2"/>
      <c r="Z11" s="2"/>
      <c r="AA11" s="30"/>
      <c r="AB11" s="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x14ac:dyDescent="0.2">
      <c r="A12" s="50">
        <v>6</v>
      </c>
      <c r="B12" s="19" t="s">
        <v>19</v>
      </c>
      <c r="C12" s="20">
        <v>1979</v>
      </c>
      <c r="D12" s="20">
        <v>5</v>
      </c>
      <c r="E12" s="20" t="s">
        <v>14</v>
      </c>
      <c r="F12" s="58">
        <v>2998.4</v>
      </c>
      <c r="G12" s="59">
        <v>218.5</v>
      </c>
      <c r="H12" s="22">
        <v>273.8</v>
      </c>
      <c r="I12" s="23">
        <v>20.791</v>
      </c>
      <c r="J12" s="78">
        <v>38.29</v>
      </c>
      <c r="K12" s="24">
        <v>55.35</v>
      </c>
      <c r="L12" s="24">
        <v>64.253</v>
      </c>
      <c r="M12" s="87"/>
      <c r="N12" s="25"/>
      <c r="O12" s="25"/>
      <c r="P12" s="24"/>
      <c r="Q12" s="24"/>
      <c r="R12" s="26"/>
      <c r="S12" s="27">
        <f t="shared" si="0"/>
        <v>178.68400000000003</v>
      </c>
      <c r="T12" s="27">
        <f t="shared" si="1"/>
        <v>0</v>
      </c>
      <c r="U12" s="18">
        <f t="shared" si="2"/>
        <v>178.68400000000003</v>
      </c>
      <c r="V12" s="31" t="e">
        <f>(F12+G12)*#REF!*12</f>
        <v>#REF!</v>
      </c>
      <c r="W12" s="29" t="e">
        <f t="shared" si="3"/>
        <v>#REF!</v>
      </c>
      <c r="X12" s="18">
        <f t="shared" si="4"/>
        <v>19.853777777777779</v>
      </c>
      <c r="Y12" s="2"/>
      <c r="Z12" s="2"/>
      <c r="AA12" s="30"/>
      <c r="AB12" s="3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x14ac:dyDescent="0.2">
      <c r="A13" s="50">
        <v>7</v>
      </c>
      <c r="B13" s="19" t="s">
        <v>56</v>
      </c>
      <c r="C13" s="20">
        <v>1981</v>
      </c>
      <c r="D13" s="20">
        <v>5</v>
      </c>
      <c r="E13" s="20" t="s">
        <v>14</v>
      </c>
      <c r="F13" s="58">
        <v>3098.2</v>
      </c>
      <c r="G13" s="59">
        <v>106.4</v>
      </c>
      <c r="H13" s="22">
        <v>276.2</v>
      </c>
      <c r="I13" s="23">
        <v>18.158999999999999</v>
      </c>
      <c r="J13" s="78">
        <v>30.574999999999999</v>
      </c>
      <c r="K13" s="24">
        <v>51.98</v>
      </c>
      <c r="L13" s="24">
        <v>59.726999999999997</v>
      </c>
      <c r="M13" s="87"/>
      <c r="N13" s="25"/>
      <c r="O13" s="25"/>
      <c r="P13" s="24"/>
      <c r="Q13" s="24"/>
      <c r="R13" s="26"/>
      <c r="S13" s="27">
        <f t="shared" ref="S13" si="5">I13+J13+K13+L13</f>
        <v>160.441</v>
      </c>
      <c r="T13" s="27">
        <f t="shared" ref="T13" si="6">M13+N13+O13+P13+Q13+R13</f>
        <v>0</v>
      </c>
      <c r="U13" s="18">
        <f t="shared" ref="U13" si="7">S13+T13</f>
        <v>160.441</v>
      </c>
      <c r="V13" s="31"/>
      <c r="W13" s="29"/>
      <c r="X13" s="18"/>
      <c r="Y13" s="53"/>
      <c r="Z13" s="53"/>
      <c r="AA13" s="30"/>
      <c r="AB13" s="30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x14ac:dyDescent="0.2">
      <c r="A14" s="50">
        <v>8</v>
      </c>
      <c r="B14" s="19" t="s">
        <v>20</v>
      </c>
      <c r="C14" s="20">
        <v>1975</v>
      </c>
      <c r="D14" s="20">
        <v>3</v>
      </c>
      <c r="E14" s="20" t="s">
        <v>15</v>
      </c>
      <c r="F14" s="58">
        <v>1076.9000000000001</v>
      </c>
      <c r="G14" s="59"/>
      <c r="H14" s="22">
        <v>74</v>
      </c>
      <c r="I14" s="23">
        <v>8.75</v>
      </c>
      <c r="J14" s="78">
        <v>15.584</v>
      </c>
      <c r="K14" s="24">
        <v>23.77</v>
      </c>
      <c r="L14" s="24">
        <v>27.713999999999999</v>
      </c>
      <c r="M14" s="87"/>
      <c r="N14" s="25"/>
      <c r="O14" s="25"/>
      <c r="P14" s="24"/>
      <c r="Q14" s="24"/>
      <c r="R14" s="26"/>
      <c r="S14" s="27">
        <f t="shared" si="0"/>
        <v>75.817999999999998</v>
      </c>
      <c r="T14" s="27">
        <f t="shared" si="1"/>
        <v>0</v>
      </c>
      <c r="U14" s="18">
        <f t="shared" si="2"/>
        <v>75.817999999999998</v>
      </c>
      <c r="V14" s="31">
        <f>(F14+G14)*AA10*12</f>
        <v>0</v>
      </c>
      <c r="W14" s="29" t="e">
        <f t="shared" si="3"/>
        <v>#DIV/0!</v>
      </c>
      <c r="X14" s="18">
        <f t="shared" si="4"/>
        <v>8.4242222222222214</v>
      </c>
      <c r="Y14" s="2"/>
      <c r="Z14" s="2"/>
      <c r="AA14" s="30"/>
      <c r="AB14" s="3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x14ac:dyDescent="0.2">
      <c r="A15" s="50">
        <v>9</v>
      </c>
      <c r="B15" s="19" t="s">
        <v>21</v>
      </c>
      <c r="C15" s="20">
        <v>1968</v>
      </c>
      <c r="D15" s="20">
        <v>2</v>
      </c>
      <c r="E15" s="20" t="s">
        <v>15</v>
      </c>
      <c r="F15" s="58">
        <v>435.2</v>
      </c>
      <c r="G15" s="59">
        <v>70.3</v>
      </c>
      <c r="H15" s="22">
        <v>37.700000000000003</v>
      </c>
      <c r="I15" s="23">
        <v>4.0629999999999997</v>
      </c>
      <c r="J15" s="78">
        <v>9.0719999999999992</v>
      </c>
      <c r="K15" s="24">
        <v>13.19</v>
      </c>
      <c r="L15" s="24">
        <v>16.213999999999999</v>
      </c>
      <c r="M15" s="87"/>
      <c r="N15" s="25"/>
      <c r="O15" s="25"/>
      <c r="P15" s="24"/>
      <c r="Q15" s="24"/>
      <c r="R15" s="26"/>
      <c r="S15" s="27">
        <f t="shared" si="0"/>
        <v>42.538999999999994</v>
      </c>
      <c r="T15" s="27">
        <f t="shared" si="1"/>
        <v>0</v>
      </c>
      <c r="U15" s="18">
        <f t="shared" si="2"/>
        <v>42.538999999999994</v>
      </c>
      <c r="V15" s="31" t="e">
        <f>(F15+G15)*#REF!*12</f>
        <v>#REF!</v>
      </c>
      <c r="W15" s="29" t="e">
        <f t="shared" si="3"/>
        <v>#REF!</v>
      </c>
      <c r="X15" s="18">
        <f t="shared" si="4"/>
        <v>4.7265555555555547</v>
      </c>
      <c r="Y15" s="2"/>
      <c r="Z15" s="32"/>
      <c r="AA15" s="30"/>
      <c r="AB15" s="3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x14ac:dyDescent="0.2">
      <c r="A16" s="50">
        <v>10</v>
      </c>
      <c r="B16" s="19" t="s">
        <v>57</v>
      </c>
      <c r="C16" s="20">
        <v>1970</v>
      </c>
      <c r="D16" s="20">
        <v>2</v>
      </c>
      <c r="E16" s="20" t="s">
        <v>15</v>
      </c>
      <c r="F16" s="58">
        <v>440.9</v>
      </c>
      <c r="G16" s="59">
        <v>47.4</v>
      </c>
      <c r="H16" s="22">
        <v>39.5</v>
      </c>
      <c r="I16" s="23">
        <v>3.972</v>
      </c>
      <c r="J16" s="78">
        <v>7.6360000000000001</v>
      </c>
      <c r="K16" s="24">
        <v>12.3</v>
      </c>
      <c r="L16" s="24">
        <v>14.887</v>
      </c>
      <c r="M16" s="87"/>
      <c r="N16" s="25"/>
      <c r="O16" s="25"/>
      <c r="P16" s="24"/>
      <c r="Q16" s="24"/>
      <c r="R16" s="26"/>
      <c r="S16" s="27">
        <f t="shared" ref="S16:S24" si="8">I16+J16+K16+L16</f>
        <v>38.795000000000002</v>
      </c>
      <c r="T16" s="27">
        <f t="shared" ref="T16:T24" si="9">M16+N16+O16+P16+Q16+R16</f>
        <v>0</v>
      </c>
      <c r="U16" s="18">
        <f t="shared" ref="U16:U24" si="10">S16+T16</f>
        <v>38.795000000000002</v>
      </c>
      <c r="V16" s="31" t="e">
        <f>(F16+G16)*#REF!*12</f>
        <v>#REF!</v>
      </c>
      <c r="W16" s="29" t="e">
        <f t="shared" ref="W16:W24" si="11">1-(U16/V16)</f>
        <v>#REF!</v>
      </c>
      <c r="X16" s="18">
        <f t="shared" ref="X16:X24" si="12">(U16/9)</f>
        <v>4.3105555555555561</v>
      </c>
      <c r="Y16" s="53"/>
      <c r="Z16" s="32"/>
      <c r="AA16" s="30"/>
      <c r="AB16" s="30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x14ac:dyDescent="0.2">
      <c r="A17" s="50">
        <v>11</v>
      </c>
      <c r="B17" s="19" t="s">
        <v>58</v>
      </c>
      <c r="C17" s="20">
        <v>1968</v>
      </c>
      <c r="D17" s="20">
        <v>2</v>
      </c>
      <c r="E17" s="20" t="s">
        <v>15</v>
      </c>
      <c r="F17" s="58">
        <v>490.6</v>
      </c>
      <c r="G17" s="59"/>
      <c r="H17" s="22">
        <v>38.6</v>
      </c>
      <c r="I17" s="23">
        <v>3.722</v>
      </c>
      <c r="J17" s="78">
        <v>8.0459999999999994</v>
      </c>
      <c r="K17" s="24">
        <v>12.351000000000001</v>
      </c>
      <c r="L17" s="24">
        <v>15</v>
      </c>
      <c r="M17" s="87"/>
      <c r="N17" s="25"/>
      <c r="O17" s="25"/>
      <c r="P17" s="24"/>
      <c r="Q17" s="24"/>
      <c r="R17" s="26"/>
      <c r="S17" s="27">
        <f t="shared" si="8"/>
        <v>39.119</v>
      </c>
      <c r="T17" s="27">
        <f t="shared" si="9"/>
        <v>0</v>
      </c>
      <c r="U17" s="18">
        <f t="shared" si="10"/>
        <v>39.119</v>
      </c>
      <c r="V17" s="31" t="e">
        <f>(F17+G17)*#REF!*12</f>
        <v>#REF!</v>
      </c>
      <c r="W17" s="29" t="e">
        <f t="shared" si="11"/>
        <v>#REF!</v>
      </c>
      <c r="X17" s="18">
        <f t="shared" si="12"/>
        <v>4.3465555555555557</v>
      </c>
      <c r="Y17" s="53"/>
      <c r="Z17" s="32"/>
      <c r="AA17" s="30"/>
      <c r="AB17" s="30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x14ac:dyDescent="0.2">
      <c r="A18" s="50">
        <v>12</v>
      </c>
      <c r="B18" s="19" t="s">
        <v>59</v>
      </c>
      <c r="C18" s="20">
        <v>1968</v>
      </c>
      <c r="D18" s="20">
        <v>2</v>
      </c>
      <c r="E18" s="20" t="s">
        <v>15</v>
      </c>
      <c r="F18" s="58">
        <v>486.8</v>
      </c>
      <c r="G18" s="59"/>
      <c r="H18" s="22">
        <v>33.6</v>
      </c>
      <c r="I18" s="23">
        <v>3.8439999999999999</v>
      </c>
      <c r="J18" s="78">
        <v>8.7319999999999993</v>
      </c>
      <c r="K18" s="24">
        <v>13.54</v>
      </c>
      <c r="L18" s="24">
        <v>17.428999999999998</v>
      </c>
      <c r="M18" s="87"/>
      <c r="N18" s="25"/>
      <c r="O18" s="25"/>
      <c r="P18" s="24"/>
      <c r="Q18" s="24"/>
      <c r="R18" s="26"/>
      <c r="S18" s="27">
        <f t="shared" si="8"/>
        <v>43.545000000000002</v>
      </c>
      <c r="T18" s="27">
        <f t="shared" si="9"/>
        <v>0</v>
      </c>
      <c r="U18" s="18">
        <f t="shared" si="10"/>
        <v>43.545000000000002</v>
      </c>
      <c r="V18" s="31" t="e">
        <f>(F18+G18)*#REF!*12</f>
        <v>#REF!</v>
      </c>
      <c r="W18" s="29" t="e">
        <f t="shared" si="11"/>
        <v>#REF!</v>
      </c>
      <c r="X18" s="18">
        <f t="shared" si="12"/>
        <v>4.8383333333333338</v>
      </c>
      <c r="Y18" s="53"/>
      <c r="Z18" s="32"/>
      <c r="AA18" s="30"/>
      <c r="AB18" s="30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x14ac:dyDescent="0.2">
      <c r="A19" s="50">
        <v>13</v>
      </c>
      <c r="B19" s="19" t="s">
        <v>60</v>
      </c>
      <c r="C19" s="20">
        <v>1974</v>
      </c>
      <c r="D19" s="20">
        <v>3</v>
      </c>
      <c r="E19" s="20" t="s">
        <v>15</v>
      </c>
      <c r="F19" s="58">
        <v>1071.8</v>
      </c>
      <c r="G19" s="59"/>
      <c r="H19" s="22">
        <v>83.2</v>
      </c>
      <c r="I19" s="23">
        <v>5.23</v>
      </c>
      <c r="J19" s="78">
        <v>11.81</v>
      </c>
      <c r="K19" s="24">
        <v>22.2</v>
      </c>
      <c r="L19" s="24">
        <v>26.27</v>
      </c>
      <c r="M19" s="87"/>
      <c r="N19" s="25"/>
      <c r="O19" s="25"/>
      <c r="P19" s="24"/>
      <c r="Q19" s="24"/>
      <c r="R19" s="26"/>
      <c r="S19" s="27">
        <f t="shared" si="8"/>
        <v>65.509999999999991</v>
      </c>
      <c r="T19" s="27">
        <f t="shared" si="9"/>
        <v>0</v>
      </c>
      <c r="U19" s="18">
        <f t="shared" si="10"/>
        <v>65.509999999999991</v>
      </c>
      <c r="V19" s="31" t="e">
        <f>(F19+G19)*#REF!*12</f>
        <v>#REF!</v>
      </c>
      <c r="W19" s="29" t="e">
        <f t="shared" si="11"/>
        <v>#REF!</v>
      </c>
      <c r="X19" s="18">
        <f t="shared" si="12"/>
        <v>7.2788888888888881</v>
      </c>
      <c r="Y19" s="53"/>
      <c r="Z19" s="32"/>
      <c r="AA19" s="30"/>
      <c r="AB19" s="30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x14ac:dyDescent="0.2">
      <c r="A20" s="50">
        <v>14</v>
      </c>
      <c r="B20" s="19" t="s">
        <v>61</v>
      </c>
      <c r="C20" s="20">
        <v>1968</v>
      </c>
      <c r="D20" s="20">
        <v>2</v>
      </c>
      <c r="E20" s="20" t="s">
        <v>15</v>
      </c>
      <c r="F20" s="58">
        <v>494.5</v>
      </c>
      <c r="G20" s="59"/>
      <c r="H20" s="22">
        <v>37</v>
      </c>
      <c r="I20" s="23">
        <v>4.3239999999999998</v>
      </c>
      <c r="J20" s="78">
        <v>8.8870000000000005</v>
      </c>
      <c r="K20" s="24">
        <v>12.096</v>
      </c>
      <c r="L20" s="24">
        <v>14.066000000000001</v>
      </c>
      <c r="M20" s="87"/>
      <c r="N20" s="25"/>
      <c r="O20" s="25"/>
      <c r="P20" s="24"/>
      <c r="Q20" s="24"/>
      <c r="R20" s="26"/>
      <c r="S20" s="27">
        <f t="shared" si="8"/>
        <v>39.373000000000005</v>
      </c>
      <c r="T20" s="27">
        <f t="shared" si="9"/>
        <v>0</v>
      </c>
      <c r="U20" s="18">
        <f t="shared" si="10"/>
        <v>39.373000000000005</v>
      </c>
      <c r="V20" s="31" t="e">
        <f>(F20+G20)*#REF!*12</f>
        <v>#REF!</v>
      </c>
      <c r="W20" s="29" t="e">
        <f t="shared" si="11"/>
        <v>#REF!</v>
      </c>
      <c r="X20" s="18">
        <f t="shared" si="12"/>
        <v>4.3747777777777781</v>
      </c>
      <c r="Y20" s="53"/>
      <c r="Z20" s="32"/>
      <c r="AA20" s="30"/>
      <c r="AB20" s="30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x14ac:dyDescent="0.2">
      <c r="A21" s="50">
        <v>15</v>
      </c>
      <c r="B21" s="19" t="s">
        <v>62</v>
      </c>
      <c r="C21" s="20">
        <v>1971</v>
      </c>
      <c r="D21" s="20">
        <v>2</v>
      </c>
      <c r="E21" s="20" t="s">
        <v>15</v>
      </c>
      <c r="F21" s="58">
        <v>480.7</v>
      </c>
      <c r="G21" s="59"/>
      <c r="H21" s="22">
        <v>38.4</v>
      </c>
      <c r="I21" s="23">
        <v>3.4950000000000001</v>
      </c>
      <c r="J21" s="78">
        <v>9.0269999999999992</v>
      </c>
      <c r="K21" s="24">
        <v>13.72</v>
      </c>
      <c r="L21" s="24">
        <v>15.728</v>
      </c>
      <c r="M21" s="87"/>
      <c r="N21" s="25"/>
      <c r="O21" s="25"/>
      <c r="P21" s="24"/>
      <c r="Q21" s="24"/>
      <c r="R21" s="26"/>
      <c r="S21" s="27">
        <f t="shared" si="8"/>
        <v>41.97</v>
      </c>
      <c r="T21" s="27">
        <f t="shared" si="9"/>
        <v>0</v>
      </c>
      <c r="U21" s="18">
        <f t="shared" si="10"/>
        <v>41.97</v>
      </c>
      <c r="V21" s="31" t="e">
        <f>(F21+G21)*#REF!*12</f>
        <v>#REF!</v>
      </c>
      <c r="W21" s="29" t="e">
        <f t="shared" si="11"/>
        <v>#REF!</v>
      </c>
      <c r="X21" s="18">
        <f t="shared" si="12"/>
        <v>4.6633333333333331</v>
      </c>
      <c r="Y21" s="53"/>
      <c r="Z21" s="32"/>
      <c r="AA21" s="30"/>
      <c r="AB21" s="30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x14ac:dyDescent="0.2">
      <c r="A22" s="50">
        <v>16</v>
      </c>
      <c r="B22" s="19" t="s">
        <v>63</v>
      </c>
      <c r="C22" s="20">
        <v>1974</v>
      </c>
      <c r="D22" s="20">
        <v>3</v>
      </c>
      <c r="E22" s="20" t="s">
        <v>15</v>
      </c>
      <c r="F22" s="58">
        <v>1086.0999999999999</v>
      </c>
      <c r="G22" s="59"/>
      <c r="H22" s="22">
        <v>77.400000000000006</v>
      </c>
      <c r="I22" s="23">
        <v>4.1399999999999997</v>
      </c>
      <c r="J22" s="78">
        <v>8.4120000000000008</v>
      </c>
      <c r="K22" s="24">
        <v>13.986000000000001</v>
      </c>
      <c r="L22" s="24">
        <v>17.05</v>
      </c>
      <c r="M22" s="87"/>
      <c r="N22" s="25"/>
      <c r="O22" s="25"/>
      <c r="P22" s="24"/>
      <c r="Q22" s="24"/>
      <c r="R22" s="26"/>
      <c r="S22" s="27">
        <f t="shared" si="8"/>
        <v>43.588000000000001</v>
      </c>
      <c r="T22" s="27">
        <f t="shared" si="9"/>
        <v>0</v>
      </c>
      <c r="U22" s="18">
        <f t="shared" si="10"/>
        <v>43.588000000000001</v>
      </c>
      <c r="V22" s="31" t="e">
        <f>(F22+G22)*#REF!*12</f>
        <v>#REF!</v>
      </c>
      <c r="W22" s="29" t="e">
        <f t="shared" si="11"/>
        <v>#REF!</v>
      </c>
      <c r="X22" s="18">
        <f t="shared" si="12"/>
        <v>4.8431111111111109</v>
      </c>
      <c r="Y22" s="53"/>
      <c r="Z22" s="32"/>
      <c r="AA22" s="30"/>
      <c r="AB22" s="30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x14ac:dyDescent="0.2">
      <c r="A23" s="50">
        <v>17</v>
      </c>
      <c r="B23" s="19" t="s">
        <v>64</v>
      </c>
      <c r="C23" s="20">
        <v>1971</v>
      </c>
      <c r="D23" s="20">
        <v>2</v>
      </c>
      <c r="E23" s="20" t="s">
        <v>15</v>
      </c>
      <c r="F23" s="58">
        <v>482.1</v>
      </c>
      <c r="G23" s="59"/>
      <c r="H23" s="22">
        <v>36</v>
      </c>
      <c r="I23" s="23">
        <v>2.8730000000000002</v>
      </c>
      <c r="J23" s="78">
        <v>6.75</v>
      </c>
      <c r="K23" s="24">
        <v>11.241</v>
      </c>
      <c r="L23" s="24">
        <v>11.805999999999999</v>
      </c>
      <c r="M23" s="87"/>
      <c r="N23" s="25"/>
      <c r="O23" s="25"/>
      <c r="P23" s="24"/>
      <c r="Q23" s="24"/>
      <c r="R23" s="26"/>
      <c r="S23" s="27">
        <f t="shared" si="8"/>
        <v>32.67</v>
      </c>
      <c r="T23" s="27">
        <f t="shared" si="9"/>
        <v>0</v>
      </c>
      <c r="U23" s="18">
        <f t="shared" si="10"/>
        <v>32.67</v>
      </c>
      <c r="V23" s="31" t="e">
        <f>(F23+G23)*#REF!*12</f>
        <v>#REF!</v>
      </c>
      <c r="W23" s="29" t="e">
        <f t="shared" si="11"/>
        <v>#REF!</v>
      </c>
      <c r="X23" s="18">
        <f t="shared" si="12"/>
        <v>3.6300000000000003</v>
      </c>
      <c r="Y23" s="53"/>
      <c r="Z23" s="32"/>
      <c r="AA23" s="30"/>
      <c r="AB23" s="30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x14ac:dyDescent="0.2">
      <c r="A24" s="50">
        <v>18</v>
      </c>
      <c r="B24" s="19" t="s">
        <v>22</v>
      </c>
      <c r="C24" s="20">
        <v>1974</v>
      </c>
      <c r="D24" s="20">
        <v>3</v>
      </c>
      <c r="E24" s="20" t="s">
        <v>15</v>
      </c>
      <c r="F24" s="58">
        <v>1080.5</v>
      </c>
      <c r="G24" s="59"/>
      <c r="H24" s="22">
        <v>37.799999999999997</v>
      </c>
      <c r="I24" s="23">
        <v>7.3730000000000002</v>
      </c>
      <c r="J24" s="78">
        <v>19.323</v>
      </c>
      <c r="K24" s="24">
        <v>22.54</v>
      </c>
      <c r="L24" s="24">
        <v>27.207000000000001</v>
      </c>
      <c r="M24" s="87"/>
      <c r="N24" s="25"/>
      <c r="O24" s="25"/>
      <c r="P24" s="24"/>
      <c r="Q24" s="24"/>
      <c r="R24" s="26"/>
      <c r="S24" s="27">
        <f t="shared" si="8"/>
        <v>76.443000000000012</v>
      </c>
      <c r="T24" s="27">
        <f t="shared" si="9"/>
        <v>0</v>
      </c>
      <c r="U24" s="18">
        <f t="shared" si="10"/>
        <v>76.443000000000012</v>
      </c>
      <c r="V24" s="31" t="e">
        <f>(F24+G24)*#REF!*12</f>
        <v>#REF!</v>
      </c>
      <c r="W24" s="29" t="e">
        <f t="shared" si="11"/>
        <v>#REF!</v>
      </c>
      <c r="X24" s="18">
        <f t="shared" si="12"/>
        <v>8.4936666666666678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x14ac:dyDescent="0.2">
      <c r="A25" s="50">
        <v>19</v>
      </c>
      <c r="B25" s="19" t="s">
        <v>80</v>
      </c>
      <c r="C25" s="20">
        <v>2020</v>
      </c>
      <c r="D25" s="20">
        <v>5</v>
      </c>
      <c r="E25" s="20" t="s">
        <v>15</v>
      </c>
      <c r="F25" s="58">
        <v>3607.9</v>
      </c>
      <c r="G25" s="59">
        <v>0</v>
      </c>
      <c r="H25" s="22">
        <v>524.20000000000005</v>
      </c>
      <c r="I25" s="23">
        <v>19.843</v>
      </c>
      <c r="J25" s="78">
        <v>48.860999999999997</v>
      </c>
      <c r="K25" s="24">
        <v>76.733000000000004</v>
      </c>
      <c r="L25" s="24">
        <v>86.141000000000005</v>
      </c>
      <c r="M25" s="87"/>
      <c r="N25" s="25"/>
      <c r="O25" s="25"/>
      <c r="P25" s="24"/>
      <c r="Q25" s="24"/>
      <c r="R25" s="26"/>
      <c r="S25" s="27">
        <f t="shared" ref="S25" si="13">I25+J25+K25+L25</f>
        <v>231.57800000000003</v>
      </c>
      <c r="T25" s="27">
        <f t="shared" ref="T25" si="14">M25+N25+O25+P25+Q25+R25</f>
        <v>0</v>
      </c>
      <c r="U25" s="18">
        <f t="shared" ref="U25" si="15">S25+T25</f>
        <v>231.57800000000003</v>
      </c>
      <c r="V25" s="31"/>
      <c r="W25" s="29"/>
      <c r="X25" s="18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x14ac:dyDescent="0.2">
      <c r="A26" s="50">
        <v>20</v>
      </c>
      <c r="B26" s="19" t="s">
        <v>65</v>
      </c>
      <c r="C26" s="20">
        <v>1977</v>
      </c>
      <c r="D26" s="20">
        <v>3</v>
      </c>
      <c r="E26" s="20" t="s">
        <v>15</v>
      </c>
      <c r="F26" s="58">
        <v>1111.25</v>
      </c>
      <c r="G26" s="59">
        <v>115.3</v>
      </c>
      <c r="H26" s="22">
        <v>99.9</v>
      </c>
      <c r="I26" s="23">
        <v>6.7830000000000004</v>
      </c>
      <c r="J26" s="78">
        <v>15.395</v>
      </c>
      <c r="K26" s="24">
        <v>22.45</v>
      </c>
      <c r="L26" s="24">
        <v>26.581</v>
      </c>
      <c r="M26" s="87"/>
      <c r="N26" s="25"/>
      <c r="O26" s="25"/>
      <c r="P26" s="24"/>
      <c r="Q26" s="24"/>
      <c r="R26" s="26"/>
      <c r="S26" s="27">
        <f t="shared" ref="S26:S28" si="16">I26+J26+K26+L26</f>
        <v>71.209000000000003</v>
      </c>
      <c r="T26" s="27">
        <f t="shared" ref="T26:T28" si="17">M26+N26+O26+P26+Q26+R26</f>
        <v>0</v>
      </c>
      <c r="U26" s="18">
        <f t="shared" ref="U26:U28" si="18">S26+T26</f>
        <v>71.209000000000003</v>
      </c>
      <c r="V26" s="31" t="e">
        <f>(F26+G26)*#REF!*12</f>
        <v>#REF!</v>
      </c>
      <c r="W26" s="29" t="e">
        <f t="shared" ref="W26:W28" si="19">1-(U26/V26)</f>
        <v>#REF!</v>
      </c>
      <c r="X26" s="18">
        <f t="shared" ref="X26:X28" si="20">(U26/9)</f>
        <v>7.9121111111111118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x14ac:dyDescent="0.2">
      <c r="A27" s="50">
        <v>21</v>
      </c>
      <c r="B27" s="19" t="s">
        <v>23</v>
      </c>
      <c r="C27" s="20">
        <v>1978</v>
      </c>
      <c r="D27" s="20">
        <v>3</v>
      </c>
      <c r="E27" s="20" t="s">
        <v>15</v>
      </c>
      <c r="F27" s="58">
        <v>708.9</v>
      </c>
      <c r="G27" s="59">
        <v>403.2</v>
      </c>
      <c r="H27" s="33">
        <v>0</v>
      </c>
      <c r="I27" s="23">
        <v>5.54</v>
      </c>
      <c r="J27" s="78">
        <v>11.446</v>
      </c>
      <c r="K27" s="24">
        <v>18.492000000000001</v>
      </c>
      <c r="L27" s="24">
        <v>21.562999999999999</v>
      </c>
      <c r="M27" s="87"/>
      <c r="N27" s="25"/>
      <c r="O27" s="25"/>
      <c r="P27" s="24"/>
      <c r="Q27" s="24"/>
      <c r="R27" s="26"/>
      <c r="S27" s="27">
        <f t="shared" si="16"/>
        <v>57.040999999999997</v>
      </c>
      <c r="T27" s="27">
        <f t="shared" si="17"/>
        <v>0</v>
      </c>
      <c r="U27" s="18">
        <f t="shared" si="18"/>
        <v>57.040999999999997</v>
      </c>
      <c r="V27" s="31" t="e">
        <f>(F27+G27)*#REF!*12</f>
        <v>#REF!</v>
      </c>
      <c r="W27" s="29" t="e">
        <f t="shared" si="19"/>
        <v>#REF!</v>
      </c>
      <c r="X27" s="18">
        <f t="shared" si="20"/>
        <v>6.3378888888888882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x14ac:dyDescent="0.2">
      <c r="A28" s="50">
        <v>22</v>
      </c>
      <c r="B28" s="19" t="s">
        <v>66</v>
      </c>
      <c r="C28" s="20">
        <v>1979</v>
      </c>
      <c r="D28" s="20">
        <v>3</v>
      </c>
      <c r="E28" s="20" t="s">
        <v>15</v>
      </c>
      <c r="F28" s="58">
        <v>1212.2</v>
      </c>
      <c r="G28" s="59"/>
      <c r="H28" s="33">
        <v>0</v>
      </c>
      <c r="I28" s="23">
        <v>9.9480000000000004</v>
      </c>
      <c r="J28" s="78">
        <v>17.702999999999999</v>
      </c>
      <c r="K28" s="24">
        <v>26.7</v>
      </c>
      <c r="L28" s="24">
        <v>32.893000000000001</v>
      </c>
      <c r="M28" s="87"/>
      <c r="N28" s="25"/>
      <c r="O28" s="25"/>
      <c r="P28" s="24"/>
      <c r="Q28" s="24"/>
      <c r="R28" s="26"/>
      <c r="S28" s="27">
        <f t="shared" si="16"/>
        <v>87.244</v>
      </c>
      <c r="T28" s="27">
        <f t="shared" si="17"/>
        <v>0</v>
      </c>
      <c r="U28" s="18">
        <f t="shared" si="18"/>
        <v>87.244</v>
      </c>
      <c r="V28" s="31" t="e">
        <f>(F28+G28)*#REF!*12</f>
        <v>#REF!</v>
      </c>
      <c r="W28" s="29" t="e">
        <f t="shared" si="19"/>
        <v>#REF!</v>
      </c>
      <c r="X28" s="18">
        <f t="shared" si="20"/>
        <v>9.6937777777777772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x14ac:dyDescent="0.2">
      <c r="A29" s="50">
        <v>23</v>
      </c>
      <c r="B29" s="19" t="s">
        <v>24</v>
      </c>
      <c r="C29" s="20">
        <v>1978</v>
      </c>
      <c r="D29" s="20">
        <v>3</v>
      </c>
      <c r="E29" s="20" t="s">
        <v>15</v>
      </c>
      <c r="F29" s="58">
        <v>883</v>
      </c>
      <c r="G29" s="59">
        <v>469.4</v>
      </c>
      <c r="H29" s="33">
        <v>0</v>
      </c>
      <c r="I29" s="23">
        <v>11.48</v>
      </c>
      <c r="J29" s="78">
        <v>22.42</v>
      </c>
      <c r="K29" s="24">
        <v>33.97</v>
      </c>
      <c r="L29" s="24">
        <v>40.64</v>
      </c>
      <c r="M29" s="87"/>
      <c r="N29" s="25"/>
      <c r="O29" s="25"/>
      <c r="P29" s="24"/>
      <c r="Q29" s="24"/>
      <c r="R29" s="26"/>
      <c r="S29" s="27">
        <f t="shared" si="0"/>
        <v>108.51</v>
      </c>
      <c r="T29" s="27">
        <f t="shared" si="1"/>
        <v>0</v>
      </c>
      <c r="U29" s="18">
        <f t="shared" si="2"/>
        <v>108.51</v>
      </c>
      <c r="V29" s="31">
        <f>(F29+G29)*AA10*12</f>
        <v>0</v>
      </c>
      <c r="W29" s="29" t="e">
        <f t="shared" si="3"/>
        <v>#DIV/0!</v>
      </c>
      <c r="X29" s="18">
        <f t="shared" si="4"/>
        <v>12.056666666666667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x14ac:dyDescent="0.2">
      <c r="A30" s="50">
        <v>24</v>
      </c>
      <c r="B30" s="19" t="s">
        <v>25</v>
      </c>
      <c r="C30" s="20">
        <v>1986</v>
      </c>
      <c r="D30" s="20">
        <v>5</v>
      </c>
      <c r="E30" s="20" t="s">
        <v>14</v>
      </c>
      <c r="F30" s="58">
        <v>4572.8</v>
      </c>
      <c r="G30" s="59"/>
      <c r="H30" s="22">
        <v>402.2</v>
      </c>
      <c r="I30" s="23">
        <v>31.617000000000001</v>
      </c>
      <c r="J30" s="78">
        <v>63.813000000000002</v>
      </c>
      <c r="K30" s="24">
        <v>97.08</v>
      </c>
      <c r="L30" s="24">
        <v>110.64700000000001</v>
      </c>
      <c r="M30" s="87"/>
      <c r="N30" s="25"/>
      <c r="O30" s="25"/>
      <c r="P30" s="24"/>
      <c r="Q30" s="24"/>
      <c r="R30" s="26"/>
      <c r="S30" s="27">
        <f t="shared" si="0"/>
        <v>303.15699999999998</v>
      </c>
      <c r="T30" s="27">
        <f t="shared" si="1"/>
        <v>0</v>
      </c>
      <c r="U30" s="18">
        <f t="shared" si="2"/>
        <v>303.15699999999998</v>
      </c>
      <c r="V30" s="31" t="e">
        <f>(F30+G30)*#REF!*12</f>
        <v>#REF!</v>
      </c>
      <c r="W30" s="29" t="e">
        <f t="shared" si="3"/>
        <v>#REF!</v>
      </c>
      <c r="X30" s="18">
        <f t="shared" si="4"/>
        <v>33.684111111111108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x14ac:dyDescent="0.2">
      <c r="A31" s="50">
        <v>25</v>
      </c>
      <c r="B31" s="19" t="s">
        <v>26</v>
      </c>
      <c r="C31" s="20">
        <v>1984</v>
      </c>
      <c r="D31" s="20">
        <v>5</v>
      </c>
      <c r="E31" s="20" t="s">
        <v>14</v>
      </c>
      <c r="F31" s="58">
        <v>4336.45</v>
      </c>
      <c r="G31" s="59">
        <v>256</v>
      </c>
      <c r="H31" s="22">
        <v>338.2</v>
      </c>
      <c r="I31" s="23">
        <v>32.94</v>
      </c>
      <c r="J31" s="78">
        <v>70.27</v>
      </c>
      <c r="K31" s="24">
        <v>105.937</v>
      </c>
      <c r="L31" s="24">
        <v>118.747</v>
      </c>
      <c r="M31" s="87"/>
      <c r="N31" s="25"/>
      <c r="O31" s="25"/>
      <c r="P31" s="24"/>
      <c r="Q31" s="24"/>
      <c r="R31" s="26"/>
      <c r="S31" s="27">
        <f t="shared" si="0"/>
        <v>327.89400000000001</v>
      </c>
      <c r="T31" s="27">
        <f t="shared" si="1"/>
        <v>0</v>
      </c>
      <c r="U31" s="18">
        <f t="shared" si="2"/>
        <v>327.89400000000001</v>
      </c>
      <c r="V31" s="31" t="e">
        <f>(F31+G31)*#REF!*12</f>
        <v>#REF!</v>
      </c>
      <c r="W31" s="29" t="e">
        <f t="shared" si="3"/>
        <v>#REF!</v>
      </c>
      <c r="X31" s="18">
        <f t="shared" si="4"/>
        <v>36.43266666666667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x14ac:dyDescent="0.2">
      <c r="A32" s="50">
        <v>26</v>
      </c>
      <c r="B32" s="19" t="s">
        <v>27</v>
      </c>
      <c r="C32" s="20">
        <v>1984</v>
      </c>
      <c r="D32" s="20">
        <v>5</v>
      </c>
      <c r="E32" s="20" t="s">
        <v>14</v>
      </c>
      <c r="F32" s="58">
        <v>3047</v>
      </c>
      <c r="G32" s="59">
        <v>116.8</v>
      </c>
      <c r="H32" s="22">
        <v>311.5</v>
      </c>
      <c r="I32" s="23">
        <v>21.815000000000001</v>
      </c>
      <c r="J32" s="78">
        <v>49.118000000000002</v>
      </c>
      <c r="K32" s="24">
        <v>76.986000000000004</v>
      </c>
      <c r="L32" s="24">
        <v>87.396000000000001</v>
      </c>
      <c r="M32" s="87"/>
      <c r="N32" s="25"/>
      <c r="O32" s="25"/>
      <c r="P32" s="24"/>
      <c r="Q32" s="24"/>
      <c r="R32" s="26"/>
      <c r="S32" s="27">
        <f t="shared" si="0"/>
        <v>235.315</v>
      </c>
      <c r="T32" s="27">
        <f t="shared" si="1"/>
        <v>0</v>
      </c>
      <c r="U32" s="18">
        <f t="shared" si="2"/>
        <v>235.315</v>
      </c>
      <c r="V32" s="31" t="e">
        <f>(F32+G32)*#REF!*12</f>
        <v>#REF!</v>
      </c>
      <c r="W32" s="29" t="e">
        <f t="shared" si="3"/>
        <v>#REF!</v>
      </c>
      <c r="X32" s="18">
        <f t="shared" si="4"/>
        <v>26.146111111111111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50">
        <v>27</v>
      </c>
      <c r="B33" s="19" t="s">
        <v>28</v>
      </c>
      <c r="C33" s="20">
        <v>1996</v>
      </c>
      <c r="D33" s="20">
        <v>5</v>
      </c>
      <c r="E33" s="20" t="s">
        <v>14</v>
      </c>
      <c r="F33" s="58">
        <v>1880.8</v>
      </c>
      <c r="G33" s="59">
        <v>80.400000000000006</v>
      </c>
      <c r="H33" s="22">
        <v>165.6</v>
      </c>
      <c r="I33" s="23">
        <v>12.83</v>
      </c>
      <c r="J33" s="78">
        <v>28.265000000000001</v>
      </c>
      <c r="K33" s="24">
        <v>47.18</v>
      </c>
      <c r="L33" s="24">
        <v>54.366999999999997</v>
      </c>
      <c r="M33" s="87"/>
      <c r="N33" s="25"/>
      <c r="O33" s="25"/>
      <c r="P33" s="24"/>
      <c r="Q33" s="24"/>
      <c r="R33" s="26"/>
      <c r="S33" s="27">
        <f t="shared" si="0"/>
        <v>142.642</v>
      </c>
      <c r="T33" s="27">
        <f t="shared" si="1"/>
        <v>0</v>
      </c>
      <c r="U33" s="18">
        <f t="shared" si="2"/>
        <v>142.642</v>
      </c>
      <c r="V33" s="31" t="e">
        <f>(F33+G33)*#REF!*12</f>
        <v>#REF!</v>
      </c>
      <c r="W33" s="29" t="e">
        <f t="shared" si="3"/>
        <v>#REF!</v>
      </c>
      <c r="X33" s="18">
        <f t="shared" si="4"/>
        <v>15.84911111111111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x14ac:dyDescent="0.2">
      <c r="A34" s="50">
        <v>28</v>
      </c>
      <c r="B34" s="19" t="s">
        <v>29</v>
      </c>
      <c r="C34" s="20">
        <v>1996</v>
      </c>
      <c r="D34" s="20">
        <v>5</v>
      </c>
      <c r="E34" s="20" t="s">
        <v>14</v>
      </c>
      <c r="F34" s="58">
        <v>1951.1</v>
      </c>
      <c r="G34" s="59"/>
      <c r="H34" s="33">
        <v>117.49</v>
      </c>
      <c r="I34" s="23">
        <v>9.81</v>
      </c>
      <c r="J34" s="78">
        <v>23.41</v>
      </c>
      <c r="K34" s="24">
        <v>35.26</v>
      </c>
      <c r="L34" s="24">
        <v>39.83</v>
      </c>
      <c r="M34" s="87"/>
      <c r="N34" s="25"/>
      <c r="O34" s="25"/>
      <c r="P34" s="24"/>
      <c r="Q34" s="24"/>
      <c r="R34" s="26"/>
      <c r="S34" s="27">
        <f t="shared" si="0"/>
        <v>108.30999999999999</v>
      </c>
      <c r="T34" s="27">
        <f t="shared" si="1"/>
        <v>0</v>
      </c>
      <c r="U34" s="18">
        <f t="shared" si="2"/>
        <v>108.30999999999999</v>
      </c>
      <c r="V34" s="31" t="e">
        <f>(F34+G34)*#REF!*12</f>
        <v>#REF!</v>
      </c>
      <c r="W34" s="29" t="e">
        <f t="shared" si="3"/>
        <v>#REF!</v>
      </c>
      <c r="X34" s="18">
        <f t="shared" si="4"/>
        <v>12.034444444444443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x14ac:dyDescent="0.2">
      <c r="A35" s="50">
        <v>29</v>
      </c>
      <c r="B35" s="19" t="s">
        <v>67</v>
      </c>
      <c r="C35" s="20">
        <v>1989</v>
      </c>
      <c r="D35" s="20">
        <v>5</v>
      </c>
      <c r="E35" s="20" t="s">
        <v>30</v>
      </c>
      <c r="F35" s="58">
        <v>2606.6999999999998</v>
      </c>
      <c r="G35" s="59">
        <v>1027.8</v>
      </c>
      <c r="H35" s="33">
        <v>255.6</v>
      </c>
      <c r="I35" s="23">
        <v>20.417000000000002</v>
      </c>
      <c r="J35" s="78">
        <v>44.69</v>
      </c>
      <c r="K35" s="24">
        <v>72.498999999999995</v>
      </c>
      <c r="L35" s="24">
        <v>84.438000000000002</v>
      </c>
      <c r="M35" s="87"/>
      <c r="N35" s="25"/>
      <c r="O35" s="25"/>
      <c r="P35" s="24"/>
      <c r="Q35" s="24"/>
      <c r="R35" s="26"/>
      <c r="S35" s="27">
        <f t="shared" ref="S35" si="21">I35+J35+K35+L35</f>
        <v>222.04399999999998</v>
      </c>
      <c r="T35" s="27">
        <f t="shared" ref="T35" si="22">M35+N35+O35+P35+Q35+R35</f>
        <v>0</v>
      </c>
      <c r="U35" s="18">
        <f t="shared" ref="U35" si="23">S35+T35</f>
        <v>222.04399999999998</v>
      </c>
      <c r="V35" s="31"/>
      <c r="W35" s="29"/>
      <c r="X35" s="18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x14ac:dyDescent="0.2">
      <c r="A36" s="50">
        <v>30</v>
      </c>
      <c r="B36" s="19" t="s">
        <v>31</v>
      </c>
      <c r="C36" s="20">
        <v>1988</v>
      </c>
      <c r="D36" s="20">
        <v>5</v>
      </c>
      <c r="E36" s="20" t="s">
        <v>30</v>
      </c>
      <c r="F36" s="58">
        <v>2676.15</v>
      </c>
      <c r="G36" s="59">
        <v>536.6</v>
      </c>
      <c r="H36" s="22">
        <v>260.3</v>
      </c>
      <c r="I36" s="23">
        <v>15.236000000000001</v>
      </c>
      <c r="J36" s="78">
        <v>44.447000000000003</v>
      </c>
      <c r="K36" s="24">
        <v>72.34</v>
      </c>
      <c r="L36" s="24">
        <v>83.097999999999999</v>
      </c>
      <c r="M36" s="87"/>
      <c r="N36" s="25"/>
      <c r="O36" s="25"/>
      <c r="P36" s="24"/>
      <c r="Q36" s="24"/>
      <c r="R36" s="26"/>
      <c r="S36" s="27">
        <f t="shared" si="0"/>
        <v>215.12100000000004</v>
      </c>
      <c r="T36" s="27">
        <f t="shared" si="1"/>
        <v>0</v>
      </c>
      <c r="U36" s="18">
        <f t="shared" si="2"/>
        <v>215.12100000000004</v>
      </c>
      <c r="V36" s="31" t="e">
        <f>(F36+G36)*#REF!*12</f>
        <v>#REF!</v>
      </c>
      <c r="W36" s="29" t="e">
        <f t="shared" si="3"/>
        <v>#REF!</v>
      </c>
      <c r="X36" s="18">
        <f t="shared" si="4"/>
        <v>23.902333333333338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22.5" x14ac:dyDescent="0.2">
      <c r="A37" s="50">
        <v>31</v>
      </c>
      <c r="B37" s="52" t="s">
        <v>32</v>
      </c>
      <c r="C37" s="20">
        <v>1995</v>
      </c>
      <c r="D37" s="20">
        <v>5</v>
      </c>
      <c r="E37" s="20" t="s">
        <v>14</v>
      </c>
      <c r="F37" s="58">
        <v>2996.7</v>
      </c>
      <c r="G37" s="59">
        <v>431.4</v>
      </c>
      <c r="H37" s="22">
        <v>280.2</v>
      </c>
      <c r="I37" s="23">
        <v>18.739999999999998</v>
      </c>
      <c r="J37" s="78">
        <v>48.274999999999999</v>
      </c>
      <c r="K37" s="24">
        <v>76.680000000000007</v>
      </c>
      <c r="L37" s="24">
        <v>90.59</v>
      </c>
      <c r="M37" s="87"/>
      <c r="N37" s="25"/>
      <c r="O37" s="25"/>
      <c r="P37" s="24"/>
      <c r="Q37" s="24"/>
      <c r="R37" s="26"/>
      <c r="S37" s="27">
        <f t="shared" si="0"/>
        <v>234.285</v>
      </c>
      <c r="T37" s="27">
        <f>M37+N37+O37+P37+Q37+R37</f>
        <v>0</v>
      </c>
      <c r="U37" s="18">
        <f t="shared" si="2"/>
        <v>234.285</v>
      </c>
      <c r="V37" s="28" t="e">
        <f>(F37+G37)*#REF!*12</f>
        <v>#REF!</v>
      </c>
      <c r="W37" s="29" t="e">
        <f t="shared" si="3"/>
        <v>#REF!</v>
      </c>
      <c r="X37" s="18">
        <f t="shared" si="4"/>
        <v>26.031666666666666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x14ac:dyDescent="0.2">
      <c r="A38" s="50">
        <v>32</v>
      </c>
      <c r="B38" s="19" t="s">
        <v>33</v>
      </c>
      <c r="C38" s="20">
        <v>1971</v>
      </c>
      <c r="D38" s="20">
        <v>2</v>
      </c>
      <c r="E38" s="20" t="s">
        <v>15</v>
      </c>
      <c r="F38" s="58">
        <v>485.2</v>
      </c>
      <c r="G38" s="59"/>
      <c r="H38" s="22">
        <v>37.299999999999997</v>
      </c>
      <c r="I38" s="23">
        <v>3.9649999999999999</v>
      </c>
      <c r="J38" s="78">
        <v>10.496</v>
      </c>
      <c r="K38" s="24">
        <v>19.05</v>
      </c>
      <c r="L38" s="24">
        <v>21.37</v>
      </c>
      <c r="M38" s="87"/>
      <c r="N38" s="25"/>
      <c r="O38" s="25"/>
      <c r="P38" s="24"/>
      <c r="Q38" s="24"/>
      <c r="R38" s="26"/>
      <c r="S38" s="27">
        <f>I38+J38+K38+L38</f>
        <v>54.881</v>
      </c>
      <c r="T38" s="27">
        <f>M38+N38+O38+P38+Q38+R38</f>
        <v>0</v>
      </c>
      <c r="U38" s="18">
        <f t="shared" si="2"/>
        <v>54.881</v>
      </c>
      <c r="V38" s="31" t="e">
        <f>(F38+G38)*#REF!*12</f>
        <v>#REF!</v>
      </c>
      <c r="W38" s="29" t="e">
        <f t="shared" si="3"/>
        <v>#REF!</v>
      </c>
      <c r="X38" s="18">
        <f t="shared" si="4"/>
        <v>6.0978888888888889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5" x14ac:dyDescent="0.2">
      <c r="A39" s="50">
        <v>33</v>
      </c>
      <c r="B39" s="55" t="s">
        <v>75</v>
      </c>
      <c r="C39" s="61">
        <v>1998</v>
      </c>
      <c r="D39" s="20">
        <v>4</v>
      </c>
      <c r="E39" s="61" t="s">
        <v>76</v>
      </c>
      <c r="F39" s="63">
        <v>1107.3</v>
      </c>
      <c r="G39" s="57"/>
      <c r="H39" s="22">
        <v>197.8</v>
      </c>
      <c r="I39" s="89">
        <v>1.9550000000000001</v>
      </c>
      <c r="J39" s="78">
        <v>17.998000000000001</v>
      </c>
      <c r="K39" s="90">
        <v>33.256999999999998</v>
      </c>
      <c r="L39" s="90">
        <v>39.146000000000001</v>
      </c>
      <c r="M39" s="87"/>
      <c r="N39" s="65"/>
      <c r="O39" s="65"/>
      <c r="P39" s="64"/>
      <c r="Q39" s="24"/>
      <c r="R39" s="26"/>
      <c r="S39" s="27">
        <f t="shared" ref="S39:S40" si="24">I39+J39+K39+L39</f>
        <v>92.355999999999995</v>
      </c>
      <c r="T39" s="27">
        <f>M39+N39+O39+P39+Q39+R39</f>
        <v>0</v>
      </c>
      <c r="U39" s="18">
        <f t="shared" ref="U39:U40" si="25">S39+T39</f>
        <v>92.355999999999995</v>
      </c>
      <c r="V39" s="31"/>
      <c r="W39" s="29"/>
      <c r="X39" s="18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</row>
    <row r="40" spans="1:254" x14ac:dyDescent="0.2">
      <c r="A40" s="50">
        <v>34</v>
      </c>
      <c r="B40" s="19" t="s">
        <v>34</v>
      </c>
      <c r="C40" s="20">
        <v>1995</v>
      </c>
      <c r="D40" s="20">
        <v>5</v>
      </c>
      <c r="E40" s="20" t="s">
        <v>14</v>
      </c>
      <c r="F40" s="58">
        <v>1932.2</v>
      </c>
      <c r="G40" s="59"/>
      <c r="H40" s="22">
        <v>143.19999999999999</v>
      </c>
      <c r="I40" s="23">
        <v>17.846</v>
      </c>
      <c r="J40" s="78">
        <v>30.890999999999998</v>
      </c>
      <c r="K40" s="24">
        <v>43.24</v>
      </c>
      <c r="L40" s="24">
        <v>49.716000000000001</v>
      </c>
      <c r="M40" s="87"/>
      <c r="N40" s="25"/>
      <c r="O40" s="25"/>
      <c r="P40" s="24"/>
      <c r="Q40" s="24"/>
      <c r="R40" s="26"/>
      <c r="S40" s="27">
        <f t="shared" si="24"/>
        <v>141.69300000000001</v>
      </c>
      <c r="T40" s="27">
        <f t="shared" ref="T40:T67" si="26">M40+N40+O40+P40+Q40+R40</f>
        <v>0</v>
      </c>
      <c r="U40" s="18">
        <f t="shared" si="25"/>
        <v>141.69300000000001</v>
      </c>
      <c r="V40" s="31" t="e">
        <f>(F40+G40)*#REF!*12</f>
        <v>#REF!</v>
      </c>
      <c r="W40" s="29" t="e">
        <f t="shared" si="3"/>
        <v>#REF!</v>
      </c>
      <c r="X40" s="18">
        <f t="shared" si="4"/>
        <v>15.743666666666668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x14ac:dyDescent="0.2">
      <c r="A41" s="50">
        <v>35</v>
      </c>
      <c r="B41" s="19" t="s">
        <v>35</v>
      </c>
      <c r="C41" s="20">
        <v>1997</v>
      </c>
      <c r="D41" s="20">
        <v>5</v>
      </c>
      <c r="E41" s="20" t="s">
        <v>14</v>
      </c>
      <c r="F41" s="58">
        <v>1115.8</v>
      </c>
      <c r="G41" s="59">
        <v>516.79999999999995</v>
      </c>
      <c r="H41" s="34">
        <v>110.43</v>
      </c>
      <c r="I41" s="23">
        <v>13.547000000000001</v>
      </c>
      <c r="J41" s="78">
        <v>27.446000000000002</v>
      </c>
      <c r="K41" s="24">
        <v>34.46</v>
      </c>
      <c r="L41" s="24">
        <v>40.698999999999998</v>
      </c>
      <c r="M41" s="87"/>
      <c r="N41" s="25"/>
      <c r="O41" s="25"/>
      <c r="P41" s="24"/>
      <c r="Q41" s="24"/>
      <c r="R41" s="26"/>
      <c r="S41" s="27">
        <f t="shared" ref="S41:S67" si="27">I41+J41+K41+L41</f>
        <v>116.152</v>
      </c>
      <c r="T41" s="27">
        <f t="shared" si="26"/>
        <v>0</v>
      </c>
      <c r="U41" s="18">
        <f t="shared" ref="U41:U67" si="28">S41+T41</f>
        <v>116.152</v>
      </c>
      <c r="V41" s="31" t="e">
        <f>(F41+G41)*#REF!*12</f>
        <v>#REF!</v>
      </c>
      <c r="W41" s="29" t="e">
        <f t="shared" si="3"/>
        <v>#REF!</v>
      </c>
      <c r="X41" s="18">
        <f t="shared" si="4"/>
        <v>12.905777777777779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x14ac:dyDescent="0.2">
      <c r="A42" s="50">
        <v>36</v>
      </c>
      <c r="B42" s="19" t="s">
        <v>36</v>
      </c>
      <c r="C42" s="20">
        <v>1991</v>
      </c>
      <c r="D42" s="20">
        <v>5</v>
      </c>
      <c r="E42" s="20" t="s">
        <v>14</v>
      </c>
      <c r="F42" s="58">
        <v>6247.26</v>
      </c>
      <c r="G42" s="59">
        <v>68.5</v>
      </c>
      <c r="H42" s="22">
        <v>490.2</v>
      </c>
      <c r="I42" s="23">
        <v>48.145000000000003</v>
      </c>
      <c r="J42" s="78">
        <v>86.899000000000001</v>
      </c>
      <c r="K42" s="24">
        <v>119.32</v>
      </c>
      <c r="L42" s="24">
        <v>138.26400000000001</v>
      </c>
      <c r="M42" s="87"/>
      <c r="N42" s="25"/>
      <c r="O42" s="25"/>
      <c r="P42" s="24"/>
      <c r="Q42" s="24"/>
      <c r="R42" s="26"/>
      <c r="S42" s="27">
        <f t="shared" si="27"/>
        <v>392.62800000000004</v>
      </c>
      <c r="T42" s="27">
        <f t="shared" si="26"/>
        <v>0</v>
      </c>
      <c r="U42" s="18">
        <f t="shared" si="28"/>
        <v>392.62800000000004</v>
      </c>
      <c r="V42" s="31" t="e">
        <f>(F42+G42)*#REF!*12</f>
        <v>#REF!</v>
      </c>
      <c r="W42" s="29" t="e">
        <f t="shared" si="3"/>
        <v>#REF!</v>
      </c>
      <c r="X42" s="18">
        <f t="shared" si="4"/>
        <v>43.625333333333337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x14ac:dyDescent="0.2">
      <c r="A43" s="50">
        <v>37</v>
      </c>
      <c r="B43" s="19" t="s">
        <v>68</v>
      </c>
      <c r="C43" s="20">
        <v>1993</v>
      </c>
      <c r="D43" s="20">
        <v>5</v>
      </c>
      <c r="E43" s="20" t="s">
        <v>14</v>
      </c>
      <c r="F43" s="58">
        <v>2851.4</v>
      </c>
      <c r="G43" s="59">
        <v>963.6</v>
      </c>
      <c r="H43" s="22">
        <v>275.3</v>
      </c>
      <c r="I43" s="23">
        <v>23.91</v>
      </c>
      <c r="J43" s="78">
        <v>45.14</v>
      </c>
      <c r="K43" s="24">
        <v>61.92</v>
      </c>
      <c r="L43" s="24">
        <v>72.55</v>
      </c>
      <c r="M43" s="87"/>
      <c r="N43" s="25"/>
      <c r="O43" s="25"/>
      <c r="P43" s="24"/>
      <c r="Q43" s="24"/>
      <c r="R43" s="26"/>
      <c r="S43" s="27">
        <f t="shared" si="27"/>
        <v>203.51999999999998</v>
      </c>
      <c r="T43" s="27">
        <f t="shared" si="26"/>
        <v>0</v>
      </c>
      <c r="U43" s="18">
        <f t="shared" si="28"/>
        <v>203.51999999999998</v>
      </c>
      <c r="V43" s="31"/>
      <c r="W43" s="29"/>
      <c r="X43" s="18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</row>
    <row r="44" spans="1:254" x14ac:dyDescent="0.2">
      <c r="A44" s="50">
        <v>38</v>
      </c>
      <c r="B44" s="19" t="s">
        <v>37</v>
      </c>
      <c r="C44" s="36">
        <v>1993</v>
      </c>
      <c r="D44" s="36">
        <v>5</v>
      </c>
      <c r="E44" s="36" t="s">
        <v>38</v>
      </c>
      <c r="F44" s="58">
        <v>2898.4</v>
      </c>
      <c r="G44" s="59">
        <v>666.4</v>
      </c>
      <c r="H44" s="35">
        <v>275.39999999999998</v>
      </c>
      <c r="I44" s="23">
        <v>14.003</v>
      </c>
      <c r="J44" s="78">
        <v>35.765999999999998</v>
      </c>
      <c r="K44" s="24">
        <v>56.91</v>
      </c>
      <c r="L44" s="24">
        <v>67.134</v>
      </c>
      <c r="M44" s="87"/>
      <c r="N44" s="25"/>
      <c r="O44" s="25"/>
      <c r="P44" s="24"/>
      <c r="Q44" s="24"/>
      <c r="R44" s="26"/>
      <c r="S44" s="27">
        <f t="shared" si="27"/>
        <v>173.81299999999999</v>
      </c>
      <c r="T44" s="27">
        <f t="shared" si="26"/>
        <v>0</v>
      </c>
      <c r="U44" s="18">
        <f t="shared" si="28"/>
        <v>173.81299999999999</v>
      </c>
      <c r="V44" s="31" t="e">
        <f>(F44+G44)*#REF!*12</f>
        <v>#REF!</v>
      </c>
      <c r="W44" s="29" t="e">
        <f t="shared" si="3"/>
        <v>#REF!</v>
      </c>
      <c r="X44" s="18">
        <f t="shared" si="4"/>
        <v>19.312555555555555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24" x14ac:dyDescent="0.2">
      <c r="A45" s="50">
        <v>39</v>
      </c>
      <c r="B45" s="37" t="s">
        <v>39</v>
      </c>
      <c r="C45" s="20">
        <v>1978</v>
      </c>
      <c r="D45" s="20">
        <v>3</v>
      </c>
      <c r="E45" s="20" t="s">
        <v>15</v>
      </c>
      <c r="F45" s="58">
        <v>1073.6199999999999</v>
      </c>
      <c r="G45" s="59"/>
      <c r="H45" s="38">
        <v>78.2</v>
      </c>
      <c r="I45" s="23">
        <v>10.997</v>
      </c>
      <c r="J45" s="79">
        <v>22.472000000000001</v>
      </c>
      <c r="K45" s="24">
        <v>27.74</v>
      </c>
      <c r="L45" s="24">
        <v>35.369999999999997</v>
      </c>
      <c r="M45" s="87"/>
      <c r="N45" s="25"/>
      <c r="O45" s="25"/>
      <c r="P45" s="24"/>
      <c r="Q45" s="24"/>
      <c r="R45" s="26"/>
      <c r="S45" s="27">
        <f t="shared" si="27"/>
        <v>96.579000000000008</v>
      </c>
      <c r="T45" s="27">
        <f t="shared" si="26"/>
        <v>0</v>
      </c>
      <c r="U45" s="18">
        <f t="shared" si="28"/>
        <v>96.579000000000008</v>
      </c>
      <c r="V45" s="31">
        <f>(F45+G45)*AA10*12</f>
        <v>0</v>
      </c>
      <c r="W45" s="29" t="e">
        <f t="shared" si="3"/>
        <v>#DIV/0!</v>
      </c>
      <c r="X45" s="18">
        <f t="shared" si="4"/>
        <v>10.731000000000002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x14ac:dyDescent="0.2">
      <c r="A46" s="50">
        <v>40</v>
      </c>
      <c r="B46" s="19" t="s">
        <v>40</v>
      </c>
      <c r="C46" s="20">
        <v>1970</v>
      </c>
      <c r="D46" s="20">
        <v>2</v>
      </c>
      <c r="E46" s="20" t="s">
        <v>15</v>
      </c>
      <c r="F46" s="58">
        <v>457.8</v>
      </c>
      <c r="G46" s="59">
        <v>27.4</v>
      </c>
      <c r="H46" s="33">
        <v>39.299999999999997</v>
      </c>
      <c r="I46" s="23">
        <v>2.7770000000000001</v>
      </c>
      <c r="J46" s="78">
        <v>8.7479999999999993</v>
      </c>
      <c r="K46" s="24">
        <v>13.64</v>
      </c>
      <c r="L46" s="24">
        <v>15.178000000000001</v>
      </c>
      <c r="M46" s="87"/>
      <c r="N46" s="25"/>
      <c r="O46" s="25"/>
      <c r="P46" s="24"/>
      <c r="Q46" s="24"/>
      <c r="R46" s="26"/>
      <c r="S46" s="27">
        <f t="shared" si="27"/>
        <v>40.343000000000004</v>
      </c>
      <c r="T46" s="27">
        <f t="shared" si="26"/>
        <v>0</v>
      </c>
      <c r="U46" s="18">
        <f t="shared" si="28"/>
        <v>40.343000000000004</v>
      </c>
      <c r="V46" s="31" t="e">
        <f>(F46+G46)*#REF!*12</f>
        <v>#REF!</v>
      </c>
      <c r="W46" s="29" t="e">
        <f>1-(U46/V46)</f>
        <v>#REF!</v>
      </c>
      <c r="X46" s="18">
        <f t="shared" ref="X46:X65" si="29">(U46/9)</f>
        <v>4.4825555555555558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">
      <c r="A47" s="50">
        <v>41</v>
      </c>
      <c r="B47" s="19" t="s">
        <v>41</v>
      </c>
      <c r="C47" s="20">
        <v>1970</v>
      </c>
      <c r="D47" s="20">
        <v>2</v>
      </c>
      <c r="E47" s="20" t="s">
        <v>15</v>
      </c>
      <c r="F47" s="58">
        <v>382.8</v>
      </c>
      <c r="G47" s="59">
        <v>103.9</v>
      </c>
      <c r="H47" s="35">
        <v>39.4</v>
      </c>
      <c r="I47" s="23">
        <v>4.2549999999999999</v>
      </c>
      <c r="J47" s="78">
        <v>9.5709999999999997</v>
      </c>
      <c r="K47" s="24">
        <v>14.547000000000001</v>
      </c>
      <c r="L47" s="24">
        <v>15.863</v>
      </c>
      <c r="M47" s="87"/>
      <c r="N47" s="25"/>
      <c r="O47" s="25"/>
      <c r="P47" s="24"/>
      <c r="Q47" s="24"/>
      <c r="R47" s="26"/>
      <c r="S47" s="27">
        <f t="shared" si="27"/>
        <v>44.236000000000004</v>
      </c>
      <c r="T47" s="27">
        <f t="shared" si="26"/>
        <v>0</v>
      </c>
      <c r="U47" s="18">
        <f t="shared" si="28"/>
        <v>44.236000000000004</v>
      </c>
      <c r="V47" s="31" t="e">
        <f>(F47+G47)*#REF!*12</f>
        <v>#REF!</v>
      </c>
      <c r="W47" s="29" t="e">
        <f t="shared" ref="W47:W65" si="30">1-(U47/V47)</f>
        <v>#REF!</v>
      </c>
      <c r="X47" s="18">
        <f t="shared" si="29"/>
        <v>4.9151111111111119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x14ac:dyDescent="0.2">
      <c r="A48" s="50">
        <v>42</v>
      </c>
      <c r="B48" s="19" t="s">
        <v>42</v>
      </c>
      <c r="C48" s="20">
        <v>1968</v>
      </c>
      <c r="D48" s="20">
        <v>2</v>
      </c>
      <c r="E48" s="20" t="s">
        <v>15</v>
      </c>
      <c r="F48" s="58">
        <v>486.1</v>
      </c>
      <c r="G48" s="59"/>
      <c r="H48" s="33">
        <v>39.1</v>
      </c>
      <c r="I48" s="23">
        <v>3.2130000000000001</v>
      </c>
      <c r="J48" s="78">
        <v>8.0730000000000004</v>
      </c>
      <c r="K48" s="24">
        <v>13.225</v>
      </c>
      <c r="L48" s="24">
        <v>13.813000000000001</v>
      </c>
      <c r="M48" s="87"/>
      <c r="N48" s="25"/>
      <c r="O48" s="25"/>
      <c r="P48" s="24"/>
      <c r="Q48" s="24"/>
      <c r="R48" s="26"/>
      <c r="S48" s="27">
        <f t="shared" si="27"/>
        <v>38.324000000000005</v>
      </c>
      <c r="T48" s="27">
        <f t="shared" si="26"/>
        <v>0</v>
      </c>
      <c r="U48" s="18">
        <f t="shared" si="28"/>
        <v>38.324000000000005</v>
      </c>
      <c r="V48" s="31" t="e">
        <f>(F48+G48)*#REF!*12</f>
        <v>#REF!</v>
      </c>
      <c r="W48" s="29" t="e">
        <f t="shared" si="30"/>
        <v>#REF!</v>
      </c>
      <c r="X48" s="18">
        <f t="shared" si="29"/>
        <v>4.2582222222222228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24" x14ac:dyDescent="0.2">
      <c r="A49" s="50">
        <v>43</v>
      </c>
      <c r="B49" s="37" t="s">
        <v>43</v>
      </c>
      <c r="C49" s="20">
        <v>1970</v>
      </c>
      <c r="D49" s="20">
        <v>2</v>
      </c>
      <c r="E49" s="20" t="s">
        <v>15</v>
      </c>
      <c r="F49" s="58">
        <v>411.1</v>
      </c>
      <c r="G49" s="59">
        <v>75.900000000000006</v>
      </c>
      <c r="H49" s="22">
        <v>39.799999999999997</v>
      </c>
      <c r="I49" s="23">
        <v>4.7539999999999996</v>
      </c>
      <c r="J49" s="79">
        <v>10.35</v>
      </c>
      <c r="K49" s="24">
        <v>13.042</v>
      </c>
      <c r="L49" s="24">
        <v>17.231999999999999</v>
      </c>
      <c r="M49" s="87"/>
      <c r="N49" s="25"/>
      <c r="O49" s="25"/>
      <c r="P49" s="24"/>
      <c r="Q49" s="24"/>
      <c r="R49" s="26"/>
      <c r="S49" s="27">
        <f t="shared" si="27"/>
        <v>45.378</v>
      </c>
      <c r="T49" s="27">
        <f t="shared" si="26"/>
        <v>0</v>
      </c>
      <c r="U49" s="18">
        <f t="shared" si="28"/>
        <v>45.378</v>
      </c>
      <c r="V49" s="31" t="e">
        <f>(F49+G49)*#REF!*12</f>
        <v>#REF!</v>
      </c>
      <c r="W49" s="29" t="e">
        <f t="shared" si="30"/>
        <v>#REF!</v>
      </c>
      <c r="X49" s="18">
        <f t="shared" si="29"/>
        <v>5.0419999999999998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x14ac:dyDescent="0.2">
      <c r="A50" s="50">
        <v>44</v>
      </c>
      <c r="B50" s="19" t="s">
        <v>44</v>
      </c>
      <c r="C50" s="20">
        <v>2015</v>
      </c>
      <c r="D50" s="20">
        <v>6</v>
      </c>
      <c r="E50" s="20" t="s">
        <v>14</v>
      </c>
      <c r="F50" s="58">
        <v>2037.8</v>
      </c>
      <c r="G50" s="59">
        <v>428.8</v>
      </c>
      <c r="H50" s="22">
        <v>366.6</v>
      </c>
      <c r="I50" s="23">
        <v>13.99</v>
      </c>
      <c r="J50" s="79">
        <v>28.16</v>
      </c>
      <c r="K50" s="24">
        <v>48.78</v>
      </c>
      <c r="L50" s="24">
        <v>58.92</v>
      </c>
      <c r="M50" s="87"/>
      <c r="N50" s="25"/>
      <c r="O50" s="25"/>
      <c r="P50" s="24"/>
      <c r="Q50" s="24"/>
      <c r="R50" s="26"/>
      <c r="S50" s="27">
        <f t="shared" si="27"/>
        <v>149.85000000000002</v>
      </c>
      <c r="T50" s="27">
        <f t="shared" si="26"/>
        <v>0</v>
      </c>
      <c r="U50" s="18">
        <f t="shared" si="28"/>
        <v>149.85000000000002</v>
      </c>
      <c r="V50" s="31">
        <f>(F50+G50)*AB12*12</f>
        <v>0</v>
      </c>
      <c r="W50" s="29" t="e">
        <f t="shared" si="30"/>
        <v>#DIV/0!</v>
      </c>
      <c r="X50" s="18">
        <f t="shared" si="29"/>
        <v>16.650000000000002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x14ac:dyDescent="0.2">
      <c r="A51" s="50">
        <v>45</v>
      </c>
      <c r="B51" s="19" t="s">
        <v>73</v>
      </c>
      <c r="C51" s="20">
        <v>1970</v>
      </c>
      <c r="D51" s="20">
        <v>2</v>
      </c>
      <c r="E51" s="20" t="s">
        <v>15</v>
      </c>
      <c r="F51" s="58">
        <v>932.4</v>
      </c>
      <c r="G51" s="59"/>
      <c r="H51" s="39">
        <v>69.099999999999994</v>
      </c>
      <c r="I51" s="23">
        <v>5.609</v>
      </c>
      <c r="J51" s="79">
        <v>12.895</v>
      </c>
      <c r="K51" s="24">
        <v>21.56</v>
      </c>
      <c r="L51" s="24">
        <v>24.677</v>
      </c>
      <c r="M51" s="87"/>
      <c r="N51" s="25"/>
      <c r="O51" s="25"/>
      <c r="P51" s="24"/>
      <c r="Q51" s="24"/>
      <c r="R51" s="26"/>
      <c r="S51" s="27">
        <f t="shared" si="27"/>
        <v>64.740999999999985</v>
      </c>
      <c r="T51" s="27">
        <f t="shared" si="26"/>
        <v>0</v>
      </c>
      <c r="U51" s="18">
        <f t="shared" si="28"/>
        <v>64.740999999999985</v>
      </c>
      <c r="V51" s="31"/>
      <c r="W51" s="29"/>
      <c r="X51" s="18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</row>
    <row r="52" spans="1:254" x14ac:dyDescent="0.2">
      <c r="A52" s="50">
        <v>46</v>
      </c>
      <c r="B52" s="19" t="s">
        <v>45</v>
      </c>
      <c r="C52" s="20">
        <v>1992</v>
      </c>
      <c r="D52" s="20">
        <v>5</v>
      </c>
      <c r="E52" s="20" t="s">
        <v>14</v>
      </c>
      <c r="F52" s="58">
        <v>1509.4</v>
      </c>
      <c r="G52" s="59"/>
      <c r="H52" s="39">
        <v>126</v>
      </c>
      <c r="I52" s="23">
        <v>4.78</v>
      </c>
      <c r="J52" s="79">
        <v>17.52</v>
      </c>
      <c r="K52" s="24">
        <v>29.67</v>
      </c>
      <c r="L52" s="24">
        <v>34.56</v>
      </c>
      <c r="M52" s="87"/>
      <c r="N52" s="25"/>
      <c r="O52" s="25"/>
      <c r="P52" s="24"/>
      <c r="Q52" s="24"/>
      <c r="R52" s="26"/>
      <c r="S52" s="27">
        <f t="shared" si="27"/>
        <v>86.53</v>
      </c>
      <c r="T52" s="27">
        <f t="shared" si="26"/>
        <v>0</v>
      </c>
      <c r="U52" s="18">
        <f t="shared" si="28"/>
        <v>86.53</v>
      </c>
      <c r="V52" s="31" t="e">
        <f>(F52+G52)*#REF!*12</f>
        <v>#REF!</v>
      </c>
      <c r="W52" s="29" t="e">
        <f t="shared" si="30"/>
        <v>#REF!</v>
      </c>
      <c r="X52" s="18">
        <f t="shared" si="29"/>
        <v>9.6144444444444446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x14ac:dyDescent="0.2">
      <c r="A53" s="50">
        <v>47</v>
      </c>
      <c r="B53" s="19" t="s">
        <v>46</v>
      </c>
      <c r="C53" s="20">
        <v>2008</v>
      </c>
      <c r="D53" s="20">
        <v>7</v>
      </c>
      <c r="E53" s="20" t="s">
        <v>15</v>
      </c>
      <c r="F53" s="58">
        <v>1462.16</v>
      </c>
      <c r="G53" s="59"/>
      <c r="H53" s="21">
        <v>253.7</v>
      </c>
      <c r="I53" s="23">
        <v>7.7</v>
      </c>
      <c r="J53" s="79">
        <v>23.49</v>
      </c>
      <c r="K53" s="24">
        <v>32.79</v>
      </c>
      <c r="L53" s="24">
        <v>37.409999999999997</v>
      </c>
      <c r="M53" s="87"/>
      <c r="N53" s="25"/>
      <c r="O53" s="25"/>
      <c r="P53" s="24"/>
      <c r="Q53" s="24"/>
      <c r="R53" s="26"/>
      <c r="S53" s="27">
        <f t="shared" si="27"/>
        <v>101.38999999999999</v>
      </c>
      <c r="T53" s="27">
        <f t="shared" si="26"/>
        <v>0</v>
      </c>
      <c r="U53" s="18">
        <f t="shared" si="28"/>
        <v>101.38999999999999</v>
      </c>
      <c r="V53" s="31">
        <f>(F53+G53)*AB12*12</f>
        <v>0</v>
      </c>
      <c r="W53" s="29" t="e">
        <f t="shared" si="30"/>
        <v>#DIV/0!</v>
      </c>
      <c r="X53" s="18">
        <f t="shared" si="29"/>
        <v>11.265555555555554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24" x14ac:dyDescent="0.2">
      <c r="A54" s="50">
        <v>48</v>
      </c>
      <c r="B54" s="37" t="s">
        <v>47</v>
      </c>
      <c r="C54" s="20">
        <v>2005</v>
      </c>
      <c r="D54" s="20">
        <v>9</v>
      </c>
      <c r="E54" s="20" t="s">
        <v>15</v>
      </c>
      <c r="F54" s="58">
        <v>5719.81</v>
      </c>
      <c r="G54" s="59"/>
      <c r="H54" s="22">
        <v>1068.5999999999999</v>
      </c>
      <c r="I54" s="23">
        <v>19.47</v>
      </c>
      <c r="J54" s="79">
        <v>67.876000000000005</v>
      </c>
      <c r="K54" s="24">
        <v>95.64</v>
      </c>
      <c r="L54" s="24">
        <v>116.211</v>
      </c>
      <c r="M54" s="87"/>
      <c r="N54" s="25"/>
      <c r="O54" s="25"/>
      <c r="P54" s="24"/>
      <c r="Q54" s="24"/>
      <c r="R54" s="26"/>
      <c r="S54" s="27">
        <f t="shared" si="27"/>
        <v>299.197</v>
      </c>
      <c r="T54" s="27">
        <f t="shared" si="26"/>
        <v>0</v>
      </c>
      <c r="U54" s="18">
        <f t="shared" si="28"/>
        <v>299.197</v>
      </c>
      <c r="V54" s="31">
        <f>(F54+G54)*AB14*12</f>
        <v>0</v>
      </c>
      <c r="W54" s="29" t="e">
        <f t="shared" si="30"/>
        <v>#DIV/0!</v>
      </c>
      <c r="X54" s="18">
        <f t="shared" si="29"/>
        <v>33.24411111111111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x14ac:dyDescent="0.2">
      <c r="A55" s="50">
        <v>49</v>
      </c>
      <c r="B55" s="19" t="s">
        <v>48</v>
      </c>
      <c r="C55" s="20">
        <v>2000</v>
      </c>
      <c r="D55" s="20">
        <v>9</v>
      </c>
      <c r="E55" s="20" t="s">
        <v>14</v>
      </c>
      <c r="F55" s="58">
        <v>3807.25</v>
      </c>
      <c r="G55" s="59"/>
      <c r="H55" s="22">
        <v>874.1</v>
      </c>
      <c r="I55" s="23">
        <v>18.396999999999998</v>
      </c>
      <c r="J55" s="78">
        <v>59.131999999999998</v>
      </c>
      <c r="K55" s="24">
        <v>90.9</v>
      </c>
      <c r="L55" s="24">
        <v>102.199</v>
      </c>
      <c r="M55" s="87"/>
      <c r="N55" s="25"/>
      <c r="O55" s="25"/>
      <c r="P55" s="24"/>
      <c r="Q55" s="24"/>
      <c r="R55" s="26"/>
      <c r="S55" s="27">
        <f t="shared" si="27"/>
        <v>270.62799999999999</v>
      </c>
      <c r="T55" s="27">
        <f t="shared" si="26"/>
        <v>0</v>
      </c>
      <c r="U55" s="18">
        <f t="shared" si="28"/>
        <v>270.62799999999999</v>
      </c>
      <c r="V55" s="31">
        <f>(F55+G55)*AB14*12</f>
        <v>0</v>
      </c>
      <c r="W55" s="29" t="e">
        <f t="shared" si="30"/>
        <v>#DIV/0!</v>
      </c>
      <c r="X55" s="18">
        <f t="shared" si="29"/>
        <v>30.069777777777777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x14ac:dyDescent="0.2">
      <c r="A56" s="50">
        <v>50</v>
      </c>
      <c r="B56" s="19" t="s">
        <v>49</v>
      </c>
      <c r="C56" s="20">
        <v>1985</v>
      </c>
      <c r="D56" s="20">
        <v>5</v>
      </c>
      <c r="E56" s="20" t="s">
        <v>14</v>
      </c>
      <c r="F56" s="58">
        <v>2991.13</v>
      </c>
      <c r="G56" s="59">
        <v>190.3</v>
      </c>
      <c r="H56" s="22">
        <v>284.39999999999998</v>
      </c>
      <c r="I56" s="23">
        <v>22.512</v>
      </c>
      <c r="J56" s="78">
        <v>45.143000000000001</v>
      </c>
      <c r="K56" s="24">
        <v>66.28</v>
      </c>
      <c r="L56" s="24">
        <v>75.234999999999999</v>
      </c>
      <c r="M56" s="87"/>
      <c r="N56" s="25"/>
      <c r="O56" s="25"/>
      <c r="P56" s="24"/>
      <c r="Q56" s="24"/>
      <c r="R56" s="26"/>
      <c r="S56" s="27">
        <f t="shared" si="27"/>
        <v>209.17000000000002</v>
      </c>
      <c r="T56" s="27">
        <f t="shared" si="26"/>
        <v>0</v>
      </c>
      <c r="U56" s="18">
        <f t="shared" si="28"/>
        <v>209.17000000000002</v>
      </c>
      <c r="V56" s="31" t="e">
        <f>(F56+G56)*#REF!*12</f>
        <v>#REF!</v>
      </c>
      <c r="W56" s="29" t="e">
        <f t="shared" si="30"/>
        <v>#REF!</v>
      </c>
      <c r="X56" s="18">
        <f t="shared" si="29"/>
        <v>23.241111111111113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x14ac:dyDescent="0.2">
      <c r="A57" s="50">
        <v>51</v>
      </c>
      <c r="B57" s="19" t="s">
        <v>69</v>
      </c>
      <c r="C57" s="20">
        <v>1987</v>
      </c>
      <c r="D57" s="20">
        <v>5</v>
      </c>
      <c r="E57" s="20" t="s">
        <v>14</v>
      </c>
      <c r="F57" s="57">
        <v>3238.1</v>
      </c>
      <c r="G57" s="21"/>
      <c r="H57" s="22">
        <v>266.39999999999998</v>
      </c>
      <c r="I57" s="23">
        <v>20.170000000000002</v>
      </c>
      <c r="J57" s="78">
        <v>36.49</v>
      </c>
      <c r="K57" s="24">
        <v>52.77</v>
      </c>
      <c r="L57" s="24">
        <v>62.67</v>
      </c>
      <c r="M57" s="87"/>
      <c r="N57" s="25"/>
      <c r="O57" s="25"/>
      <c r="P57" s="24"/>
      <c r="Q57" s="24"/>
      <c r="R57" s="26"/>
      <c r="S57" s="27">
        <f t="shared" si="27"/>
        <v>172.10000000000002</v>
      </c>
      <c r="T57" s="27">
        <f t="shared" si="26"/>
        <v>0</v>
      </c>
      <c r="U57" s="18">
        <f t="shared" si="28"/>
        <v>172.10000000000002</v>
      </c>
      <c r="V57" s="31"/>
      <c r="W57" s="29"/>
      <c r="X57" s="18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</row>
    <row r="58" spans="1:254" x14ac:dyDescent="0.2">
      <c r="A58" s="50">
        <v>52</v>
      </c>
      <c r="B58" s="19" t="s">
        <v>50</v>
      </c>
      <c r="C58" s="20">
        <v>2000</v>
      </c>
      <c r="D58" s="40">
        <v>0.83333333333333337</v>
      </c>
      <c r="E58" s="20" t="s">
        <v>15</v>
      </c>
      <c r="F58" s="57">
        <v>2586.3000000000002</v>
      </c>
      <c r="G58" s="21"/>
      <c r="H58" s="22">
        <v>410.42</v>
      </c>
      <c r="I58" s="23">
        <v>7.78</v>
      </c>
      <c r="J58" s="78">
        <v>26.46</v>
      </c>
      <c r="K58" s="24">
        <v>34.39</v>
      </c>
      <c r="L58" s="24">
        <v>35.08</v>
      </c>
      <c r="M58" s="87"/>
      <c r="N58" s="25"/>
      <c r="O58" s="25"/>
      <c r="P58" s="24"/>
      <c r="Q58" s="24"/>
      <c r="R58" s="26"/>
      <c r="S58" s="27">
        <f t="shared" si="27"/>
        <v>103.71</v>
      </c>
      <c r="T58" s="27">
        <f t="shared" si="26"/>
        <v>0</v>
      </c>
      <c r="U58" s="18">
        <f t="shared" si="28"/>
        <v>103.71</v>
      </c>
      <c r="V58" s="31">
        <f>(F58+G58)*AB11*12</f>
        <v>0</v>
      </c>
      <c r="W58" s="29" t="e">
        <f>1-(U58/V58)</f>
        <v>#DIV/0!</v>
      </c>
      <c r="X58" s="18">
        <f t="shared" si="29"/>
        <v>11.523333333333333</v>
      </c>
      <c r="Y58" s="97"/>
      <c r="Z58" s="98"/>
      <c r="AA58" s="98"/>
      <c r="AB58" s="98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x14ac:dyDescent="0.2">
      <c r="A59" s="50">
        <v>53</v>
      </c>
      <c r="B59" s="19" t="s">
        <v>51</v>
      </c>
      <c r="C59" s="20">
        <v>2001</v>
      </c>
      <c r="D59" s="40">
        <v>0.83333333333333337</v>
      </c>
      <c r="E59" s="20" t="s">
        <v>15</v>
      </c>
      <c r="F59" s="57">
        <v>4059.4</v>
      </c>
      <c r="G59" s="21"/>
      <c r="H59" s="22">
        <v>730.28</v>
      </c>
      <c r="I59" s="23">
        <v>19.68</v>
      </c>
      <c r="J59" s="78">
        <v>65.67</v>
      </c>
      <c r="K59" s="24">
        <v>84.04</v>
      </c>
      <c r="L59" s="24">
        <v>95.67</v>
      </c>
      <c r="M59" s="87"/>
      <c r="N59" s="25"/>
      <c r="O59" s="25"/>
      <c r="P59" s="24"/>
      <c r="Q59" s="24"/>
      <c r="R59" s="26"/>
      <c r="S59" s="27">
        <f t="shared" si="27"/>
        <v>265.06</v>
      </c>
      <c r="T59" s="27">
        <f t="shared" si="26"/>
        <v>0</v>
      </c>
      <c r="U59" s="18">
        <f t="shared" si="28"/>
        <v>265.06</v>
      </c>
      <c r="V59" s="31">
        <f>(F59+G59)*AB12*12</f>
        <v>0</v>
      </c>
      <c r="W59" s="29" t="e">
        <f t="shared" si="30"/>
        <v>#DIV/0!</v>
      </c>
      <c r="X59" s="18">
        <f t="shared" si="29"/>
        <v>29.451111111111111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x14ac:dyDescent="0.2">
      <c r="A60" s="50">
        <v>54</v>
      </c>
      <c r="B60" s="19" t="s">
        <v>70</v>
      </c>
      <c r="C60" s="20">
        <v>1986</v>
      </c>
      <c r="D60" s="20">
        <v>5</v>
      </c>
      <c r="E60" s="20" t="s">
        <v>14</v>
      </c>
      <c r="F60" s="57">
        <v>4556</v>
      </c>
      <c r="G60" s="21"/>
      <c r="H60" s="22">
        <v>385.3</v>
      </c>
      <c r="I60" s="23">
        <v>24.42</v>
      </c>
      <c r="J60" s="78">
        <v>47.16</v>
      </c>
      <c r="K60" s="24">
        <v>71.98</v>
      </c>
      <c r="L60" s="24">
        <v>83.18</v>
      </c>
      <c r="M60" s="87"/>
      <c r="N60" s="25"/>
      <c r="O60" s="25"/>
      <c r="P60" s="24"/>
      <c r="Q60" s="24"/>
      <c r="R60" s="26"/>
      <c r="S60" s="27">
        <f t="shared" si="27"/>
        <v>226.74</v>
      </c>
      <c r="T60" s="27">
        <f t="shared" si="26"/>
        <v>0</v>
      </c>
      <c r="U60" s="18">
        <f t="shared" si="28"/>
        <v>226.74</v>
      </c>
      <c r="V60" s="31"/>
      <c r="W60" s="29"/>
      <c r="X60" s="18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</row>
    <row r="61" spans="1:254" x14ac:dyDescent="0.2">
      <c r="A61" s="50">
        <v>55</v>
      </c>
      <c r="B61" s="19" t="s">
        <v>52</v>
      </c>
      <c r="C61" s="20">
        <v>1987</v>
      </c>
      <c r="D61" s="20">
        <v>5</v>
      </c>
      <c r="E61" s="20" t="s">
        <v>14</v>
      </c>
      <c r="F61" s="57">
        <v>4594.7</v>
      </c>
      <c r="G61" s="21"/>
      <c r="H61" s="22">
        <v>389.6</v>
      </c>
      <c r="I61" s="23">
        <v>40.802</v>
      </c>
      <c r="J61" s="78">
        <v>75.236000000000004</v>
      </c>
      <c r="K61" s="24">
        <v>93.61</v>
      </c>
      <c r="L61" s="24">
        <v>104.83499999999999</v>
      </c>
      <c r="M61" s="87"/>
      <c r="N61" s="25"/>
      <c r="O61" s="25"/>
      <c r="P61" s="24"/>
      <c r="Q61" s="24"/>
      <c r="R61" s="26"/>
      <c r="S61" s="27">
        <f t="shared" si="27"/>
        <v>314.483</v>
      </c>
      <c r="T61" s="27">
        <f t="shared" si="26"/>
        <v>0</v>
      </c>
      <c r="U61" s="18">
        <f t="shared" si="28"/>
        <v>314.483</v>
      </c>
      <c r="V61" s="31" t="e">
        <f>(F61+G61)*#REF!*12</f>
        <v>#REF!</v>
      </c>
      <c r="W61" s="29" t="e">
        <f t="shared" si="30"/>
        <v>#REF!</v>
      </c>
      <c r="X61" s="18">
        <f t="shared" si="29"/>
        <v>34.942555555555558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x14ac:dyDescent="0.2">
      <c r="A62" s="50">
        <v>56</v>
      </c>
      <c r="B62" s="19" t="s">
        <v>53</v>
      </c>
      <c r="C62" s="20">
        <v>1986</v>
      </c>
      <c r="D62" s="20">
        <v>5</v>
      </c>
      <c r="E62" s="20" t="s">
        <v>14</v>
      </c>
      <c r="F62" s="57">
        <v>4543.3900000000003</v>
      </c>
      <c r="G62" s="21">
        <v>80.7</v>
      </c>
      <c r="H62" s="35">
        <v>394.7</v>
      </c>
      <c r="I62" s="23">
        <v>23.606000000000002</v>
      </c>
      <c r="J62" s="78">
        <v>63.941000000000003</v>
      </c>
      <c r="K62" s="24">
        <v>75.790000000000006</v>
      </c>
      <c r="L62" s="24">
        <v>109.708</v>
      </c>
      <c r="M62" s="87"/>
      <c r="N62" s="25"/>
      <c r="O62" s="25"/>
      <c r="P62" s="24"/>
      <c r="Q62" s="24"/>
      <c r="R62" s="26"/>
      <c r="S62" s="27">
        <f t="shared" si="27"/>
        <v>273.04499999999996</v>
      </c>
      <c r="T62" s="27">
        <f t="shared" si="26"/>
        <v>0</v>
      </c>
      <c r="U62" s="18">
        <f t="shared" si="28"/>
        <v>273.04499999999996</v>
      </c>
      <c r="V62" s="31" t="e">
        <f>(F62+G62)*#REF!*12</f>
        <v>#REF!</v>
      </c>
      <c r="W62" s="29" t="e">
        <f t="shared" si="30"/>
        <v>#REF!</v>
      </c>
      <c r="X62" s="18">
        <f t="shared" si="29"/>
        <v>30.338333333333328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x14ac:dyDescent="0.2">
      <c r="A63" s="50">
        <v>57</v>
      </c>
      <c r="B63" s="19" t="s">
        <v>54</v>
      </c>
      <c r="C63" s="20">
        <v>1990</v>
      </c>
      <c r="D63" s="20">
        <v>5</v>
      </c>
      <c r="E63" s="20" t="s">
        <v>14</v>
      </c>
      <c r="F63" s="57">
        <v>4428.8599999999997</v>
      </c>
      <c r="G63" s="21">
        <v>152.19999999999999</v>
      </c>
      <c r="H63" s="35">
        <v>383.2</v>
      </c>
      <c r="I63" s="23">
        <v>36.688000000000002</v>
      </c>
      <c r="J63" s="78">
        <v>52.81</v>
      </c>
      <c r="K63" s="24">
        <v>90.334999999999994</v>
      </c>
      <c r="L63" s="24">
        <v>95.445999999999998</v>
      </c>
      <c r="M63" s="87"/>
      <c r="N63" s="25"/>
      <c r="O63" s="25"/>
      <c r="P63" s="24"/>
      <c r="Q63" s="24"/>
      <c r="R63" s="26"/>
      <c r="S63" s="27">
        <f t="shared" si="27"/>
        <v>275.279</v>
      </c>
      <c r="T63" s="27">
        <f t="shared" si="26"/>
        <v>0</v>
      </c>
      <c r="U63" s="18">
        <f t="shared" si="28"/>
        <v>275.279</v>
      </c>
      <c r="V63" s="31" t="e">
        <f>(F63+H63)*#REF!*12</f>
        <v>#REF!</v>
      </c>
      <c r="W63" s="29" t="e">
        <f t="shared" si="30"/>
        <v>#REF!</v>
      </c>
      <c r="X63" s="18">
        <f t="shared" si="29"/>
        <v>30.586555555555556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x14ac:dyDescent="0.2">
      <c r="A64" s="50">
        <v>58</v>
      </c>
      <c r="B64" s="54" t="s">
        <v>71</v>
      </c>
      <c r="C64" s="20">
        <v>1989</v>
      </c>
      <c r="D64" s="20">
        <v>5</v>
      </c>
      <c r="E64" s="20" t="s">
        <v>38</v>
      </c>
      <c r="F64" s="57">
        <v>3229.9</v>
      </c>
      <c r="G64" s="21"/>
      <c r="H64" s="35">
        <v>266.8</v>
      </c>
      <c r="I64" s="23">
        <v>22.64</v>
      </c>
      <c r="J64" s="78">
        <v>40.5</v>
      </c>
      <c r="K64" s="24">
        <v>56.3</v>
      </c>
      <c r="L64" s="24">
        <v>66.27</v>
      </c>
      <c r="M64" s="87"/>
      <c r="N64" s="25"/>
      <c r="O64" s="25"/>
      <c r="P64" s="24"/>
      <c r="Q64" s="24"/>
      <c r="R64" s="26"/>
      <c r="S64" s="27">
        <f t="shared" si="27"/>
        <v>185.70999999999998</v>
      </c>
      <c r="T64" s="27">
        <f t="shared" si="26"/>
        <v>0</v>
      </c>
      <c r="U64" s="18">
        <f t="shared" si="28"/>
        <v>185.70999999999998</v>
      </c>
      <c r="V64" s="31"/>
      <c r="W64" s="29"/>
      <c r="X64" s="18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</row>
    <row r="65" spans="1:254" x14ac:dyDescent="0.2">
      <c r="A65" s="50">
        <v>59</v>
      </c>
      <c r="B65" s="19" t="s">
        <v>55</v>
      </c>
      <c r="C65" s="20">
        <v>1989</v>
      </c>
      <c r="D65" s="20">
        <v>5</v>
      </c>
      <c r="E65" s="20" t="s">
        <v>38</v>
      </c>
      <c r="F65" s="57">
        <v>3241.65</v>
      </c>
      <c r="G65" s="21"/>
      <c r="H65" s="22">
        <v>244.2</v>
      </c>
      <c r="I65" s="23">
        <v>18.242000000000001</v>
      </c>
      <c r="J65" s="78">
        <v>29.466000000000001</v>
      </c>
      <c r="K65" s="24">
        <v>52.5</v>
      </c>
      <c r="L65" s="24">
        <v>64.822000000000003</v>
      </c>
      <c r="M65" s="87"/>
      <c r="N65" s="25"/>
      <c r="O65" s="25"/>
      <c r="P65" s="24"/>
      <c r="Q65" s="24"/>
      <c r="R65" s="26"/>
      <c r="S65" s="27">
        <f t="shared" si="27"/>
        <v>165.03</v>
      </c>
      <c r="T65" s="27">
        <f t="shared" si="26"/>
        <v>0</v>
      </c>
      <c r="U65" s="18">
        <f t="shared" si="28"/>
        <v>165.03</v>
      </c>
      <c r="V65" s="31" t="e">
        <f>(F65+G65)*#REF!*12</f>
        <v>#REF!</v>
      </c>
      <c r="W65" s="29" t="e">
        <f t="shared" si="30"/>
        <v>#REF!</v>
      </c>
      <c r="X65" s="18">
        <f t="shared" si="29"/>
        <v>18.336666666666666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x14ac:dyDescent="0.2">
      <c r="A66" s="50">
        <v>60</v>
      </c>
      <c r="B66" s="66" t="s">
        <v>74</v>
      </c>
      <c r="C66" s="67">
        <v>1976</v>
      </c>
      <c r="D66" s="67">
        <v>3</v>
      </c>
      <c r="E66" s="67" t="s">
        <v>15</v>
      </c>
      <c r="F66" s="80">
        <v>1052.8</v>
      </c>
      <c r="G66" s="80"/>
      <c r="H66" s="81">
        <v>82.8</v>
      </c>
      <c r="I66" s="84">
        <v>6.6749999999999998</v>
      </c>
      <c r="J66" s="82">
        <v>13.15</v>
      </c>
      <c r="K66" s="83">
        <v>18.623000000000001</v>
      </c>
      <c r="L66" s="82">
        <v>20.823</v>
      </c>
      <c r="M66" s="69"/>
      <c r="N66" s="70"/>
      <c r="O66" s="68"/>
      <c r="P66" s="68"/>
      <c r="Q66" s="76"/>
      <c r="R66" s="68"/>
      <c r="S66" s="27">
        <f t="shared" si="27"/>
        <v>59.271000000000001</v>
      </c>
      <c r="T66" s="27">
        <f t="shared" si="26"/>
        <v>0</v>
      </c>
      <c r="U66" s="18">
        <f t="shared" si="28"/>
        <v>59.271000000000001</v>
      </c>
    </row>
    <row r="67" spans="1:254" ht="15" x14ac:dyDescent="0.2">
      <c r="A67" s="50">
        <v>61</v>
      </c>
      <c r="B67" s="55" t="s">
        <v>77</v>
      </c>
      <c r="C67" s="61">
        <v>2014</v>
      </c>
      <c r="D67" s="75">
        <v>3</v>
      </c>
      <c r="E67" s="62" t="s">
        <v>78</v>
      </c>
      <c r="F67" s="71">
        <v>1625.2</v>
      </c>
      <c r="G67" s="71"/>
      <c r="H67" s="85">
        <v>173.4</v>
      </c>
      <c r="I67" s="90">
        <v>8.3629999999999995</v>
      </c>
      <c r="J67" s="86">
        <v>21.978000000000002</v>
      </c>
      <c r="K67" s="91">
        <v>31.16</v>
      </c>
      <c r="L67" s="85">
        <v>37.524000000000001</v>
      </c>
      <c r="M67" s="88"/>
      <c r="N67" s="74"/>
      <c r="O67" s="72"/>
      <c r="P67" s="73"/>
      <c r="Q67" s="75"/>
      <c r="R67" s="56"/>
      <c r="S67" s="27">
        <f t="shared" si="27"/>
        <v>99.025000000000006</v>
      </c>
      <c r="T67" s="27">
        <f t="shared" si="26"/>
        <v>0</v>
      </c>
      <c r="U67" s="18">
        <f t="shared" si="28"/>
        <v>99.025000000000006</v>
      </c>
    </row>
    <row r="68" spans="1:254" x14ac:dyDescent="0.2"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77"/>
    </row>
    <row r="71" spans="1:254" x14ac:dyDescent="0.2">
      <c r="B71" s="43"/>
      <c r="C71" s="43"/>
      <c r="D71" s="43"/>
      <c r="E71" s="43"/>
    </row>
  </sheetData>
  <mergeCells count="19"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  <mergeCell ref="Z2:AB3"/>
    <mergeCell ref="I3:R3"/>
    <mergeCell ref="Y58:AB58"/>
    <mergeCell ref="S2:S4"/>
    <mergeCell ref="T2:T4"/>
    <mergeCell ref="U2:U4"/>
    <mergeCell ref="V2:V4"/>
    <mergeCell ref="W2:W4"/>
    <mergeCell ref="X2:X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2021-12-23T08:42:43Z</dcterms:modified>
</cp:coreProperties>
</file>